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H:\ÖPNV\Linienbündel\Linienbündel 10 Egge\2. Periode\2. Wettbewerb\Ausschreibung\1_Auschreibungsunterlagen\1_Finale Ausschreibungsunterlagen\"/>
    </mc:Choice>
  </mc:AlternateContent>
  <bookViews>
    <workbookView xWindow="0" yWindow="0" windowWidth="25200" windowHeight="11700"/>
  </bookViews>
  <sheets>
    <sheet name="Anlage 7" sheetId="2" r:id="rId1"/>
    <sheet name="Hochrechnung" sheetId="3" r:id="rId2"/>
  </sheets>
  <definedNames>
    <definedName name="_xlnm.Print_Area" localSheetId="0">'Anlage 7'!$A$1:$M$286</definedName>
    <definedName name="_xlnm.Print_Titles" localSheetId="0">'Anlage 7'!$1:$2</definedName>
  </definedNames>
  <calcPr calcId="162913"/>
</workbook>
</file>

<file path=xl/calcChain.xml><?xml version="1.0" encoding="utf-8"?>
<calcChain xmlns="http://schemas.openxmlformats.org/spreadsheetml/2006/main">
  <c r="I246" i="2" l="1"/>
  <c r="K208" i="2" l="1"/>
  <c r="K209" i="2" s="1"/>
  <c r="D9" i="3" l="1"/>
  <c r="E9" i="3" s="1"/>
  <c r="I242" i="2"/>
  <c r="F9" i="3" l="1"/>
  <c r="G9" i="3" s="1"/>
  <c r="H9" i="3" s="1"/>
  <c r="I9" i="3" s="1"/>
  <c r="J9" i="3" s="1"/>
  <c r="K9" i="3" l="1"/>
  <c r="F255" i="2"/>
  <c r="E255" i="2"/>
  <c r="D255" i="2"/>
  <c r="F257" i="2" l="1"/>
  <c r="K242" i="2"/>
  <c r="L9" i="3"/>
  <c r="E257" i="2"/>
  <c r="E258" i="2" s="1"/>
  <c r="I254" i="2" s="1"/>
  <c r="I244" i="2"/>
  <c r="F258" i="2" l="1"/>
  <c r="I255" i="2" s="1"/>
  <c r="G214" i="2"/>
  <c r="F4" i="3" l="1"/>
  <c r="G4" i="3" s="1"/>
  <c r="H4" i="3" s="1"/>
  <c r="I4" i="3" s="1"/>
  <c r="J4" i="3" s="1"/>
  <c r="K212" i="2"/>
  <c r="I243" i="2" l="1"/>
  <c r="D10" i="3"/>
  <c r="E10" i="3" s="1"/>
  <c r="K216" i="2"/>
  <c r="K189" i="2"/>
  <c r="K188" i="2"/>
  <c r="K187" i="2"/>
  <c r="K186" i="2"/>
  <c r="K185" i="2"/>
  <c r="K184" i="2"/>
  <c r="K183" i="2"/>
  <c r="K182" i="2"/>
  <c r="I189" i="2"/>
  <c r="I188" i="2"/>
  <c r="I187" i="2"/>
  <c r="I186" i="2"/>
  <c r="I185" i="2"/>
  <c r="I184" i="2"/>
  <c r="I183" i="2"/>
  <c r="I182" i="2"/>
  <c r="G189" i="2"/>
  <c r="G188" i="2"/>
  <c r="G187" i="2"/>
  <c r="G186" i="2"/>
  <c r="E189" i="2"/>
  <c r="E188" i="2"/>
  <c r="E187" i="2"/>
  <c r="E186" i="2"/>
  <c r="G185" i="2"/>
  <c r="G184" i="2"/>
  <c r="G183" i="2"/>
  <c r="G182" i="2"/>
  <c r="E185" i="2"/>
  <c r="E184" i="2"/>
  <c r="E183" i="2"/>
  <c r="E182" i="2"/>
  <c r="K151" i="2"/>
  <c r="K150" i="2"/>
  <c r="I151" i="2"/>
  <c r="I150" i="2"/>
  <c r="G151" i="2"/>
  <c r="G150" i="2"/>
  <c r="E151" i="2"/>
  <c r="E150" i="2"/>
  <c r="K147" i="2"/>
  <c r="I147" i="2"/>
  <c r="G147" i="2"/>
  <c r="E147" i="2"/>
  <c r="K127" i="2"/>
  <c r="K126" i="2"/>
  <c r="I127" i="2"/>
  <c r="I126" i="2"/>
  <c r="G127" i="2"/>
  <c r="G126" i="2"/>
  <c r="E127" i="2"/>
  <c r="E126" i="2"/>
  <c r="K123" i="2"/>
  <c r="I123" i="2"/>
  <c r="G123" i="2"/>
  <c r="E123" i="2"/>
  <c r="K103" i="2"/>
  <c r="K102" i="2"/>
  <c r="K101" i="2"/>
  <c r="K100" i="2"/>
  <c r="I103" i="2"/>
  <c r="I102" i="2"/>
  <c r="I101" i="2"/>
  <c r="I100" i="2"/>
  <c r="G103" i="2"/>
  <c r="G102" i="2"/>
  <c r="G101" i="2"/>
  <c r="G100" i="2"/>
  <c r="E103" i="2"/>
  <c r="E102" i="2"/>
  <c r="E101" i="2"/>
  <c r="E100" i="2"/>
  <c r="K97" i="2"/>
  <c r="I97" i="2"/>
  <c r="G97" i="2"/>
  <c r="E97" i="2"/>
  <c r="K67" i="2"/>
  <c r="K66" i="2"/>
  <c r="K65" i="2"/>
  <c r="K64" i="2"/>
  <c r="K63" i="2"/>
  <c r="K62" i="2"/>
  <c r="K61" i="2"/>
  <c r="K60" i="2"/>
  <c r="I67" i="2"/>
  <c r="I66" i="2"/>
  <c r="I65" i="2"/>
  <c r="I64" i="2"/>
  <c r="I63" i="2"/>
  <c r="I62" i="2"/>
  <c r="I61" i="2"/>
  <c r="I60" i="2"/>
  <c r="E67" i="2"/>
  <c r="E66" i="2"/>
  <c r="E65" i="2"/>
  <c r="E64" i="2"/>
  <c r="E63" i="2"/>
  <c r="E62" i="2"/>
  <c r="E61" i="2"/>
  <c r="E60" i="2"/>
  <c r="K29" i="2"/>
  <c r="K28" i="2"/>
  <c r="K27" i="2"/>
  <c r="K26" i="2"/>
  <c r="K25" i="2"/>
  <c r="K24" i="2"/>
  <c r="K23" i="2"/>
  <c r="K22" i="2"/>
  <c r="G153" i="2"/>
  <c r="G129" i="2"/>
  <c r="F10" i="3" l="1"/>
  <c r="G10" i="3" s="1"/>
  <c r="H10" i="3" s="1"/>
  <c r="I10" i="3" s="1"/>
  <c r="J10" i="3" s="1"/>
  <c r="E128" i="2"/>
  <c r="E132" i="2" s="1"/>
  <c r="K152" i="2"/>
  <c r="K156" i="2" s="1"/>
  <c r="I128" i="2"/>
  <c r="I132" i="2" s="1"/>
  <c r="E152" i="2"/>
  <c r="E156" i="2" s="1"/>
  <c r="I104" i="2"/>
  <c r="I108" i="2" s="1"/>
  <c r="E104" i="2"/>
  <c r="E108" i="2" s="1"/>
  <c r="E190" i="2"/>
  <c r="E194" i="2" s="1"/>
  <c r="K128" i="2"/>
  <c r="K132" i="2" s="1"/>
  <c r="G152" i="2"/>
  <c r="G156" i="2" s="1"/>
  <c r="K30" i="2"/>
  <c r="G104" i="2"/>
  <c r="K104" i="2"/>
  <c r="K108" i="2" s="1"/>
  <c r="G190" i="2"/>
  <c r="I68" i="2"/>
  <c r="I72" i="2" s="1"/>
  <c r="I190" i="2"/>
  <c r="I194" i="2" s="1"/>
  <c r="K190" i="2"/>
  <c r="K194" i="2" s="1"/>
  <c r="K68" i="2"/>
  <c r="K72" i="2" s="1"/>
  <c r="E68" i="2"/>
  <c r="E72" i="2" s="1"/>
  <c r="G128" i="2"/>
  <c r="G132" i="2" s="1"/>
  <c r="I152" i="2"/>
  <c r="I156" i="2" s="1"/>
  <c r="G45" i="2"/>
  <c r="G66" i="2" s="1"/>
  <c r="G44" i="2"/>
  <c r="G65" i="2" s="1"/>
  <c r="K10" i="3" l="1"/>
  <c r="K133" i="2"/>
  <c r="K157" i="2"/>
  <c r="G41" i="2"/>
  <c r="G62" i="2" s="1"/>
  <c r="L10" i="3" l="1"/>
  <c r="K243" i="2"/>
  <c r="K57" i="2"/>
  <c r="I57" i="2"/>
  <c r="G57" i="2"/>
  <c r="E57" i="2"/>
  <c r="G46" i="2"/>
  <c r="G67" i="2" s="1"/>
  <c r="G43" i="2"/>
  <c r="G64" i="2" s="1"/>
  <c r="G42" i="2"/>
  <c r="G63" i="2" s="1"/>
  <c r="G40" i="2"/>
  <c r="G61" i="2" s="1"/>
  <c r="G39" i="2"/>
  <c r="G60" i="2" s="1"/>
  <c r="G68" i="2" l="1"/>
  <c r="G105" i="2"/>
  <c r="G108" i="2" l="1"/>
  <c r="K109" i="2" s="1"/>
  <c r="K159" i="2" s="1"/>
  <c r="I224" i="2"/>
  <c r="K226" i="2" s="1"/>
  <c r="I245" i="2" s="1"/>
  <c r="D11" i="3"/>
  <c r="E11" i="3" s="1"/>
  <c r="G69" i="2"/>
  <c r="G72" i="2" s="1"/>
  <c r="K74" i="2" s="1"/>
  <c r="G191" i="2"/>
  <c r="G194" i="2" s="1"/>
  <c r="I240" i="2" l="1"/>
  <c r="D7" i="3"/>
  <c r="F11" i="3"/>
  <c r="G11" i="3" s="1"/>
  <c r="H11" i="3" s="1"/>
  <c r="I11" i="3" s="1"/>
  <c r="J11" i="3" s="1"/>
  <c r="D12" i="3"/>
  <c r="E12" i="3" s="1"/>
  <c r="D5" i="3"/>
  <c r="E5" i="3" s="1"/>
  <c r="F12" i="3" l="1"/>
  <c r="G12" i="3" s="1"/>
  <c r="H12" i="3" s="1"/>
  <c r="I12" i="3" s="1"/>
  <c r="J12" i="3" s="1"/>
  <c r="F5" i="3"/>
  <c r="G5" i="3" s="1"/>
  <c r="H5" i="3" s="1"/>
  <c r="I5" i="3" s="1"/>
  <c r="J5" i="3" s="1"/>
  <c r="I238" i="2"/>
  <c r="I239" i="2"/>
  <c r="K195" i="2"/>
  <c r="K5" i="3" l="1"/>
  <c r="I241" i="2"/>
  <c r="K198" i="2"/>
  <c r="K229" i="2" s="1"/>
  <c r="K12" i="3"/>
  <c r="L12" i="3" s="1"/>
  <c r="K11" i="3"/>
  <c r="K244" i="2" s="1"/>
  <c r="D8" i="3"/>
  <c r="E8" i="3" s="1"/>
  <c r="F8" i="3" s="1"/>
  <c r="G8" i="3" s="1"/>
  <c r="H8" i="3" s="1"/>
  <c r="I8" i="3" s="1"/>
  <c r="J8" i="3" s="1"/>
  <c r="D6" i="3"/>
  <c r="E6" i="3" s="1"/>
  <c r="E7" i="3"/>
  <c r="L5" i="3" l="1"/>
  <c r="L11" i="3"/>
  <c r="K8" i="3"/>
  <c r="L8" i="3" s="1"/>
  <c r="F7" i="3"/>
  <c r="G7" i="3" s="1"/>
  <c r="H7" i="3" s="1"/>
  <c r="I7" i="3" s="1"/>
  <c r="J7" i="3" s="1"/>
  <c r="F6" i="3"/>
  <c r="G6" i="3" s="1"/>
  <c r="H6" i="3" s="1"/>
  <c r="I6" i="3" s="1"/>
  <c r="J6" i="3" s="1"/>
  <c r="K245" i="2"/>
  <c r="K7" i="3" l="1"/>
  <c r="L7" i="3" s="1"/>
  <c r="K6" i="3"/>
  <c r="K238" i="2"/>
  <c r="K13" i="3" l="1"/>
  <c r="L6" i="3"/>
  <c r="L13" i="3" s="1"/>
  <c r="K241" i="2"/>
  <c r="K239" i="2"/>
  <c r="K240" i="2" l="1"/>
  <c r="K249" i="2" s="1"/>
</calcChain>
</file>

<file path=xl/sharedStrings.xml><?xml version="1.0" encoding="utf-8"?>
<sst xmlns="http://schemas.openxmlformats.org/spreadsheetml/2006/main" count="694" uniqueCount="200">
  <si>
    <t xml:space="preserve">   Name des Bieters:</t>
  </si>
  <si>
    <t xml:space="preserve">     +++ Achtung! Fallen für einen Preisbestandteil keine Kosten an, ist dies durch die Eintragung einer „0“  kenntlich zu machen. +++ </t>
  </si>
  <si>
    <t>Abänderungen, Streichungen, Ergänzungen an den vorgedruckten Texten und Positionen sind unzulässig!</t>
  </si>
  <si>
    <t xml:space="preserve">   +++ Alle Preise sind netto, d.h. ohne Umsatzsteuer anzugeben +++</t>
  </si>
  <si>
    <t>1.</t>
  </si>
  <si>
    <t>P 1</t>
  </si>
  <si>
    <t xml:space="preserve">Fahrzeugbezogene Kosten </t>
  </si>
  <si>
    <r>
      <t xml:space="preserve">P 1.1 Preis je Fahrzeug und </t>
    </r>
    <r>
      <rPr>
        <b/>
        <u/>
        <sz val="11"/>
        <rFont val="Arial"/>
        <family val="2"/>
      </rPr>
      <t>Jahr</t>
    </r>
    <r>
      <rPr>
        <b/>
        <sz val="11"/>
        <rFont val="Arial"/>
        <family val="2"/>
      </rPr>
      <t xml:space="preserve"> (Einheitspreis)</t>
    </r>
  </si>
  <si>
    <t>P 1.2 Erforderliche Anzahl Fahrzeuge</t>
  </si>
  <si>
    <t xml:space="preserve">P 1.3 Fahrzeugbezogene </t>
  </si>
  <si>
    <r>
      <t xml:space="preserve">Kosten pro </t>
    </r>
    <r>
      <rPr>
        <b/>
        <u/>
        <sz val="11"/>
        <rFont val="Arial"/>
        <family val="2"/>
      </rPr>
      <t>Jahr</t>
    </r>
  </si>
  <si>
    <t>alle fahrzeugbezogenen Kosten, inkl. Abschreibung, Finanzierung, Anmietung, Leasing etc.</t>
  </si>
  <si>
    <t>+++ Auf volle Euro gerundete Beträge angeben +++</t>
  </si>
  <si>
    <t>(Produkt P 1.1. x P 1.2)</t>
  </si>
  <si>
    <t>€/Jahr</t>
  </si>
  <si>
    <t>Stk.</t>
  </si>
  <si>
    <t>P 2</t>
  </si>
  <si>
    <r>
      <t>Zeitbezogene Kosten</t>
    </r>
    <r>
      <rPr>
        <b/>
        <sz val="10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(Bezug: Fahrplanstundem = reine Zeit zur Erbringung des Fahrplanes OHNE Wendezeiten und OHNE Leerfahrten - spezifisch je Betriebstag)</t>
    </r>
  </si>
  <si>
    <r>
      <t xml:space="preserve">      Montag - Freitag </t>
    </r>
    <r>
      <rPr>
        <sz val="11"/>
        <rFont val="Arial"/>
        <family val="2"/>
      </rPr>
      <t>an Werktagen</t>
    </r>
  </si>
  <si>
    <r>
      <t xml:space="preserve">Samstag </t>
    </r>
    <r>
      <rPr>
        <sz val="11"/>
        <rFont val="Arial"/>
        <family val="2"/>
      </rPr>
      <t>an Werktagen</t>
    </r>
  </si>
  <si>
    <t>Sonn-/Feiertag</t>
  </si>
  <si>
    <t>an Schultagen</t>
  </si>
  <si>
    <t>an schulfreien Tagen</t>
  </si>
  <si>
    <t>+++ jeweils centgenaue Angaben erforderlich +++</t>
  </si>
  <si>
    <t>€/h</t>
  </si>
  <si>
    <r>
      <t>P 2.2 Fahrplanstunden je Betriebs</t>
    </r>
    <r>
      <rPr>
        <b/>
        <u/>
        <sz val="11"/>
        <rFont val="Arial"/>
        <family val="2"/>
      </rPr>
      <t>tag</t>
    </r>
  </si>
  <si>
    <t>+++ alle Werte sind auf Zehntel Sunden genau (0,1 Stunden= 6 Minuten - Bsp: 1,2 Std. = 72 Min.) anzugeben +++</t>
  </si>
  <si>
    <t>h/Tag</t>
  </si>
  <si>
    <t>Summe je Verkehrstag:</t>
  </si>
  <si>
    <r>
      <t>P 2.3 Zeitbezogene Kosten je Betriebs</t>
    </r>
    <r>
      <rPr>
        <b/>
        <u/>
        <sz val="11"/>
        <rFont val="Arial"/>
        <family val="2"/>
      </rPr>
      <t>tag</t>
    </r>
    <r>
      <rPr>
        <b/>
        <sz val="10"/>
        <rFont val="Arial"/>
        <family val="2"/>
      </rPr>
      <t xml:space="preserve">    (Produkt P 2.1 x P 2.2)</t>
    </r>
  </si>
  <si>
    <t>(Angaben dienen auch als Basis für die jährliche Spitzabrechnung nach Verkehrstagen).</t>
  </si>
  <si>
    <t>€/Tag</t>
  </si>
  <si>
    <t>Verkehrstage pro Jahr:</t>
  </si>
  <si>
    <r>
      <t>P 2.4 Zeitbezogene Kosten je Norm</t>
    </r>
    <r>
      <rPr>
        <b/>
        <u/>
        <sz val="11"/>
        <rFont val="Arial"/>
        <family val="2"/>
      </rPr>
      <t>jahr</t>
    </r>
    <r>
      <rPr>
        <b/>
        <sz val="11"/>
        <rFont val="Arial"/>
        <family val="2"/>
      </rPr>
      <t xml:space="preserve">  </t>
    </r>
    <r>
      <rPr>
        <b/>
        <sz val="10"/>
        <rFont val="Arial"/>
        <family val="2"/>
      </rPr>
      <t xml:space="preserve">  (Produkt P 2.3 x Verkehrstage pro Tagesart und Normjahr)</t>
    </r>
  </si>
  <si>
    <t>Summe im Jahr:</t>
  </si>
  <si>
    <t>P 3</t>
  </si>
  <si>
    <r>
      <t>Fahrleistungsbezogene Kosten</t>
    </r>
    <r>
      <rPr>
        <b/>
        <sz val="10"/>
        <color indexed="9"/>
        <rFont val="Arial"/>
        <family val="2"/>
      </rPr>
      <t xml:space="preserve"> (Bezug: Reine Fahrplan-Kilometer OHNE Leer-km und OHNE km für Taxibus und AST)</t>
    </r>
  </si>
  <si>
    <t>+++ Euro-Betrag jeweils auf 5 Nachkommastellen genau (Tausendstel-Cent) +++</t>
  </si>
  <si>
    <t>€/km</t>
  </si>
  <si>
    <t>+++ auf volle Kilometer gerundete Werte angeben +++</t>
  </si>
  <si>
    <t>km/Tag</t>
  </si>
  <si>
    <r>
      <t>(Angaben dienen auch als Basis für die jährl. Spitzabrechnung nach Verkehrstagen).</t>
    </r>
    <r>
      <rPr>
        <b/>
        <sz val="10"/>
        <rFont val="Arial"/>
        <family val="2"/>
      </rPr>
      <t xml:space="preserve"> </t>
    </r>
  </si>
  <si>
    <t>P 3.2 weitere Fahrleistungsbezogene Kosten</t>
  </si>
  <si>
    <t>+++ Euro-Betrag jeweils auf mind. 5 Nachkommastellen genau (Tausendstel-Cent) +++</t>
  </si>
  <si>
    <r>
      <t>P 3.2.2 Fahrplankilometer je Betriebs</t>
    </r>
    <r>
      <rPr>
        <b/>
        <u/>
        <sz val="11"/>
        <rFont val="Arial"/>
        <family val="2"/>
      </rPr>
      <t>tag</t>
    </r>
  </si>
  <si>
    <r>
      <t>P 3.2.3 weitere fahrleistungsbezogene Kosten je Betriebs</t>
    </r>
    <r>
      <rPr>
        <b/>
        <u/>
        <sz val="11"/>
        <rFont val="Arial"/>
        <family val="2"/>
      </rPr>
      <t>tag</t>
    </r>
    <r>
      <rPr>
        <b/>
        <sz val="10"/>
        <rFont val="Arial"/>
        <family val="2"/>
      </rPr>
      <t xml:space="preserve"> (Produkt P 3.2.1 x P 3.2.2)</t>
    </r>
  </si>
  <si>
    <r>
      <t>(Angaben dienen auch als Basis für die jährl. Spitzabrechnung nach Verkehrstagen).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+++ Auf volle Cent gerundete Beträge angeben +++</t>
    </r>
  </si>
  <si>
    <r>
      <t xml:space="preserve">P 3.2.4 weitere fahrleistungsbezogene Kosten je </t>
    </r>
    <r>
      <rPr>
        <b/>
        <u/>
        <sz val="11"/>
        <rFont val="Arial"/>
        <family val="2"/>
      </rPr>
      <t>Jahr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(Produkt P 3.2.3 x Verkehrstage pro Jahr)</t>
    </r>
  </si>
  <si>
    <t>Zwischensumme P3.2 weitere fahrleistungsbezogene Kosten im Jahr:</t>
  </si>
  <si>
    <t>P 4</t>
  </si>
  <si>
    <t>P 5</t>
  </si>
  <si>
    <t>Regiekosten</t>
  </si>
  <si>
    <r>
      <t>Jahres</t>
    </r>
    <r>
      <rPr>
        <b/>
        <sz val="12"/>
        <rFont val="Arial"/>
        <family val="2"/>
      </rPr>
      <t>-Pauschale für Regie- und Verwaltungsaufwendungen</t>
    </r>
  </si>
  <si>
    <t>+++ nur volle Euro-Beträge angeben +++</t>
  </si>
  <si>
    <t>P 6</t>
  </si>
  <si>
    <t>Servicepauschale</t>
  </si>
  <si>
    <t>€/Fp-km</t>
  </si>
  <si>
    <t>VP</t>
  </si>
  <si>
    <r>
      <t>Vollkostenpreis im Jahr insgesamt (Summe P1 + P2 + P3 + P4 + P5 + P6):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+++ nur volle Euro-Beträge angeben +++</t>
    </r>
  </si>
  <si>
    <t>W</t>
  </si>
  <si>
    <t>Gewichtung der Kostenbestandteile für die Wertung</t>
  </si>
  <si>
    <t>W2</t>
  </si>
  <si>
    <t>3.</t>
  </si>
  <si>
    <t>Preisfortschreibung / Preisgleitung</t>
  </si>
  <si>
    <t>Ort, Datum, Firmenstempel und rechtsverbindliche Unterschrift des Bieters:</t>
  </si>
  <si>
    <t>Unterschrift</t>
  </si>
  <si>
    <r>
      <t>Das obige Preisangebot wird durch die Unterschrift(en) auf der „</t>
    </r>
    <r>
      <rPr>
        <b/>
        <sz val="14"/>
        <rFont val="Arial"/>
        <family val="2"/>
      </rPr>
      <t>Erklärung über die Abgabe eines Angebotes</t>
    </r>
    <r>
      <rPr>
        <sz val="14"/>
        <rFont val="Arial"/>
        <family val="2"/>
      </rPr>
      <t xml:space="preserve">“ auf </t>
    </r>
  </si>
  <si>
    <t xml:space="preserve">Vordruck 1 verbindlich unterzeichnet. </t>
  </si>
  <si>
    <t>Vollkostenpreis</t>
  </si>
  <si>
    <r>
      <t>P 2.1 Preise je Fahrplan</t>
    </r>
    <r>
      <rPr>
        <b/>
        <u/>
        <sz val="11"/>
        <rFont val="Arial"/>
        <family val="2"/>
      </rPr>
      <t>stunde</t>
    </r>
    <r>
      <rPr>
        <b/>
        <sz val="11"/>
        <rFont val="Arial"/>
        <family val="2"/>
      </rPr>
      <t xml:space="preserve"> (Einheitspreis) </t>
    </r>
    <r>
      <rPr>
        <sz val="10"/>
        <rFont val="Arial"/>
        <family val="2"/>
      </rPr>
      <t/>
    </r>
  </si>
  <si>
    <r>
      <t>P 3.2.1 Preis für weitere fahrleistungsbezogene Kosten je Fahrplankilometer (Einheitspreis)</t>
    </r>
    <r>
      <rPr>
        <b/>
        <sz val="10"/>
        <rFont val="Arial"/>
        <family val="2"/>
      </rPr>
      <t/>
    </r>
  </si>
  <si>
    <t>Wertungspreis</t>
  </si>
  <si>
    <t>+++ nur ganze Busse +++</t>
  </si>
  <si>
    <t>Basisjahr Angebot</t>
  </si>
  <si>
    <t>Ziffer</t>
  </si>
  <si>
    <t>Kostenart</t>
  </si>
  <si>
    <t>Steigerung</t>
  </si>
  <si>
    <t>Summe</t>
  </si>
  <si>
    <t>Personalkosten</t>
  </si>
  <si>
    <t>P 3.2</t>
  </si>
  <si>
    <t>P 3.1</t>
  </si>
  <si>
    <t>weitere Fahrl.bez.Kosten</t>
  </si>
  <si>
    <t>Fahrzeuge</t>
  </si>
  <si>
    <t>/Laufzeit</t>
  </si>
  <si>
    <t>W1</t>
  </si>
  <si>
    <t>Übertrag aus Preisangebot im ersten Normjahr</t>
  </si>
  <si>
    <t>W5</t>
  </si>
  <si>
    <t>W6</t>
  </si>
  <si>
    <t>W3.1</t>
  </si>
  <si>
    <t>W3.2</t>
  </si>
  <si>
    <t>P2 Zeitbezogene Kosten (Normjahr/Laufzeit):</t>
  </si>
  <si>
    <t>P1 Fahrzeugbezogene Kosten (Normjahr/Laufzeit):</t>
  </si>
  <si>
    <t>P5 Regiekosten (Normjahr/Laufzeit):</t>
  </si>
  <si>
    <t>P6 Servicepauschale (Normjahr/Laufzeit):</t>
  </si>
  <si>
    <t>Jährliche Betriebskosten für die ausgeschriebene Fahrplanleistung</t>
  </si>
  <si>
    <t>2.</t>
  </si>
  <si>
    <t>WP</t>
  </si>
  <si>
    <t>WP:</t>
  </si>
  <si>
    <t>P3.2 Weitere fahrleistungsbezogene Kosten (Normjahr/Laufzeit):</t>
  </si>
  <si>
    <r>
      <t xml:space="preserve">7 Monate
</t>
    </r>
    <r>
      <rPr>
        <sz val="10"/>
        <rFont val="Arial"/>
        <family val="2"/>
      </rPr>
      <t>(bis 31.7.)</t>
    </r>
  </si>
  <si>
    <t>*nachrichtlich</t>
  </si>
  <si>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p.a.*</t>
    </r>
  </si>
  <si>
    <t>1. volle Betriebs-jahr</t>
  </si>
  <si>
    <r>
      <t xml:space="preserve">- Wenn den Bietern Fehler in den Formeln oder sonstige Unstimmigkeiten auffallen, so ist die Vergabestelle sofort zu verständigen. 
- Werden Fahrten nicht an allen Tagen innerhalb der u.a. Betriebstagsgruppen angeboten, so ist die Leistung anteilig auf alle Tage innerhalb der Betriebstagsgruppe zu verteilen.
  </t>
    </r>
    <r>
      <rPr>
        <i/>
        <sz val="10"/>
        <rFont val="Arial"/>
        <family val="2"/>
      </rPr>
      <t xml:space="preserve"> (Beispiel: eine Fahrt, die nur montags an Schultagen durchgeführt wird, hat mit 20 % in die Betriebstagsgruppe "Montag bis Freitag an Schultagen" einzufließen)</t>
    </r>
  </si>
  <si>
    <t xml:space="preserve">     +++ Es sind alle blauen Felder auszufüllen!+++ </t>
  </si>
  <si>
    <r>
      <t>Jahres</t>
    </r>
    <r>
      <rPr>
        <b/>
        <sz val="12"/>
        <rFont val="Arial"/>
        <family val="2"/>
      </rPr>
      <t>-Pauschale gemäß Kap. 9.3 (7)</t>
    </r>
  </si>
  <si>
    <t>Fp-km Festbedienung/Jahr</t>
  </si>
  <si>
    <t>NFA</t>
  </si>
  <si>
    <t>Standard-KOM Kategorie A</t>
  </si>
  <si>
    <t>NGA</t>
  </si>
  <si>
    <t>Gelenk-KOM Kategorie A</t>
  </si>
  <si>
    <t>NFB</t>
  </si>
  <si>
    <t>Standard-KOM Kategorie B</t>
  </si>
  <si>
    <t>NGB</t>
  </si>
  <si>
    <t>Gelenk-KOM Kategorie B</t>
  </si>
  <si>
    <t>für die Erbringung des Fahrplanes benötigte Fahrzeuge ohne die als Ersatzfahrzeuge vorgehaltenen Fahrzeuge</t>
  </si>
  <si>
    <t>anzugeben. Die Eingabe erfolgt in der Spalte für Mo-Fr an Schultagen.</t>
  </si>
  <si>
    <t>Nur Eintragungen in blau hinterlegten Feldern.  Diese Felder erscheinen nach dem Eintrag gelb hinterlegt.</t>
  </si>
  <si>
    <t>Anlage 7</t>
  </si>
  <si>
    <t>durchschnittlicher Km-Preis p.a.:</t>
  </si>
  <si>
    <t>Für Montag bis Freitag sind einheitliche Preise je Fahrzeugkategorie</t>
  </si>
  <si>
    <t>Preisangebot für den Buslinienverkehr - Linienbündel 10 Egge</t>
  </si>
  <si>
    <t>NFS</t>
  </si>
  <si>
    <t>NGS</t>
  </si>
  <si>
    <t>NFE</t>
  </si>
  <si>
    <t>NGE</t>
  </si>
  <si>
    <t>Standard-KOM Kategorie Sauber</t>
  </si>
  <si>
    <t>Gelenk-KOM Kategorie Sauber</t>
  </si>
  <si>
    <t>Standard-KOM Kategorie Emissionsfrei</t>
  </si>
  <si>
    <t>Gelenk-KOM Kategorie Emissionsfrei</t>
  </si>
  <si>
    <r>
      <t>P 3.1.1.2  Fahrplankilometer je Betriebs</t>
    </r>
    <r>
      <rPr>
        <b/>
        <u/>
        <sz val="11"/>
        <rFont val="Arial"/>
        <family val="2"/>
      </rPr>
      <t>tag</t>
    </r>
  </si>
  <si>
    <r>
      <t>P 3.1.2.2  Fahrplankilometer je Betriebs</t>
    </r>
    <r>
      <rPr>
        <b/>
        <u/>
        <sz val="11"/>
        <rFont val="Arial"/>
        <family val="2"/>
      </rPr>
      <t>tag</t>
    </r>
  </si>
  <si>
    <r>
      <t>P 3.1.3.2  Fahrplankilometer je Betriebs</t>
    </r>
    <r>
      <rPr>
        <b/>
        <u/>
        <sz val="11"/>
        <rFont val="Arial"/>
        <family val="2"/>
      </rPr>
      <t>tag</t>
    </r>
  </si>
  <si>
    <t>Summe P 3 Fahrleistungsbezogene Kosten im Jahr (Zwischensumme P 3.1 + P 3.2):</t>
  </si>
  <si>
    <t>Zwischensumme P 3.1. Antriebskosten im Jahr (P 3.1.1 +  P 3.1.2 + P 3.1.3):</t>
  </si>
  <si>
    <t>+++ pauschal 0,08 Euro je Fahrplan-km Festbedienung+++</t>
  </si>
  <si>
    <t>€/FP-km</t>
  </si>
  <si>
    <t>Fahrplan-Kilometer im ALF- Betrieb je Normjahr</t>
  </si>
  <si>
    <t>FP-km</t>
  </si>
  <si>
    <t>35% der ALF-Fahrplan-km zu Wertungszwecken</t>
  </si>
  <si>
    <t>Hochrechnung* inkl. Preisgleitung bis 07/2028</t>
  </si>
  <si>
    <t>P3.1 Antriebskosten (Normjahr/Laufzeit):</t>
  </si>
  <si>
    <t>Antriebskosten</t>
  </si>
  <si>
    <r>
      <t xml:space="preserve">6 Monate
</t>
    </r>
    <r>
      <rPr>
        <sz val="10"/>
        <rFont val="Arial"/>
        <family val="2"/>
      </rPr>
      <t>(ab 10.07.)</t>
    </r>
  </si>
  <si>
    <t>bei einem Van gemäß Anlage 2</t>
  </si>
  <si>
    <t>Los 1 (5 Jahre)</t>
  </si>
  <si>
    <t>P 3.1.1 Antriebskosten NFA / NGA / NFB / NGB</t>
  </si>
  <si>
    <t>P 3.1.2 Antriebskosten NFS / NGS</t>
  </si>
  <si>
    <r>
      <t>P 3.1.1.1 Preis für Antriebskosten NFA / NGA / NFB / NGB je Fahrplankilometer (Einheitspreis)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</si>
  <si>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r>
      <t>P 3.1.1.3  Antriebskosten NFA / NGA / NFB / NGB je Betriebs</t>
    </r>
    <r>
      <rPr>
        <b/>
        <u/>
        <sz val="11"/>
        <rFont val="Arial"/>
        <family val="2"/>
      </rPr>
      <t>tag</t>
    </r>
    <r>
      <rPr>
        <b/>
        <sz val="10"/>
        <rFont val="Arial"/>
        <family val="2"/>
      </rPr>
      <t xml:space="preserve">     (Produkt P 3.1.1.1 x  P 3.1.1.2 )</t>
    </r>
  </si>
  <si>
    <t>Zwischensumme P 3.1.1 Antriebskosten NFA / NGA / NFB / NGB im Jahr:</t>
  </si>
  <si>
    <t>P 3.1. Antriebskosten</t>
  </si>
  <si>
    <r>
      <t>P 3.1.2.1 Preis für Antriebskosten NFS / NGS je Fahrplankilometer (Einheitspreis)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</si>
  <si>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r>
      <t>P 3.1.2.3  Antriebskosten NFS / NGS  je Betriebs</t>
    </r>
    <r>
      <rPr>
        <b/>
        <u/>
        <sz val="11"/>
        <rFont val="Arial"/>
        <family val="2"/>
      </rPr>
      <t>tag</t>
    </r>
    <r>
      <rPr>
        <b/>
        <sz val="10"/>
        <rFont val="Arial"/>
        <family val="2"/>
      </rPr>
      <t xml:space="preserve">     (Produkt P 3.1.2.1 x  P 3.1.2.2 )</t>
    </r>
  </si>
  <si>
    <t>Zwischensumme P 3.1.2 Antriebskosten NFS / NGS  im Jahr:</t>
  </si>
  <si>
    <r>
      <t xml:space="preserve">P 3.1.2.4 Antriebskosten NFS / NGS je </t>
    </r>
    <r>
      <rPr>
        <b/>
        <u/>
        <sz val="11"/>
        <rFont val="Arial"/>
        <family val="2"/>
      </rPr>
      <t>Jahr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  (Produkt P 3.1.2.3  x Verkehrstage pro Jahr)</t>
    </r>
  </si>
  <si>
    <r>
      <t>P 3.1.3.3  Antriebskosten NFE / NGE je Betriebs</t>
    </r>
    <r>
      <rPr>
        <b/>
        <u/>
        <sz val="11"/>
        <rFont val="Arial"/>
        <family val="2"/>
      </rPr>
      <t>tag</t>
    </r>
    <r>
      <rPr>
        <b/>
        <sz val="10"/>
        <rFont val="Arial"/>
        <family val="2"/>
      </rPr>
      <t xml:space="preserve">     (Produkt P 3.1.3.1 x  P 3.1.3.2 )</t>
    </r>
  </si>
  <si>
    <r>
      <t xml:space="preserve">P 3.1.3.4 Antriebskosten NFE / NGE je </t>
    </r>
    <r>
      <rPr>
        <b/>
        <u/>
        <sz val="11"/>
        <rFont val="Arial"/>
        <family val="2"/>
      </rPr>
      <t>Jahr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  (Produkt P 3.1.3.3  x Verkehrstage pro Jahr)</t>
    </r>
  </si>
  <si>
    <t>Zwischensumme P 3.1.3 Antriebskosten NFE / NGE im Jahr:</t>
  </si>
  <si>
    <t>P 3.1.3 Antriebskosten NFE / NGE</t>
  </si>
  <si>
    <t>Anzahl Busse insgesamt</t>
  </si>
  <si>
    <t>gesetzliche Vorgaben</t>
  </si>
  <si>
    <t>P 4.1</t>
  </si>
  <si>
    <t>ALF</t>
  </si>
  <si>
    <t>Van</t>
  </si>
  <si>
    <t>P 4.1.1 Kosten Van je Fahrzeug und Jahr (Einheitspreis)</t>
  </si>
  <si>
    <t>P 4.1.2 Erforderliche Anzahl Fahrzeuge</t>
  </si>
  <si>
    <t xml:space="preserve">P 4.1.3 Fahrzeugbezogene </t>
  </si>
  <si>
    <t>(Produkt P 4.1.1 x P 4.1.2)</t>
  </si>
  <si>
    <r>
      <t>+++ nur ganze</t>
    </r>
    <r>
      <rPr>
        <b/>
        <sz val="9"/>
        <color rgb="FFFF0000"/>
        <rFont val="Arial"/>
        <family val="2"/>
      </rPr>
      <t xml:space="preserve"> </t>
    </r>
    <r>
      <rPr>
        <b/>
        <sz val="9"/>
        <color theme="1"/>
        <rFont val="Arial"/>
        <family val="2"/>
      </rPr>
      <t>Vans</t>
    </r>
    <r>
      <rPr>
        <b/>
        <sz val="9"/>
        <rFont val="Arial"/>
        <family val="2"/>
      </rPr>
      <t xml:space="preserve"> +++</t>
    </r>
  </si>
  <si>
    <t>Summe P 4 Kosten für den Betrieb der Bedarfsverkehre/ALF (Zwischensumme P 4.1 + P 4.2):</t>
  </si>
  <si>
    <r>
      <t xml:space="preserve">Kosten pro </t>
    </r>
    <r>
      <rPr>
        <b/>
        <u/>
        <sz val="10"/>
        <rFont val="Arial"/>
        <family val="2"/>
      </rPr>
      <t>Jahr</t>
    </r>
  </si>
  <si>
    <t>P 4.2</t>
  </si>
  <si>
    <t>Fahrzeuge ALF</t>
  </si>
  <si>
    <t>Kosten pro Fahrplankilometer</t>
  </si>
  <si>
    <t>W4.1</t>
  </si>
  <si>
    <t>W4.2</t>
  </si>
  <si>
    <t>Summe P 4.1 Fahrzeugbezogene Kosten ALF im Jahr:</t>
  </si>
  <si>
    <t>P4.1 Fahrzeugbezogene Kosten ALF (Normjahr/Laufzeit):</t>
  </si>
  <si>
    <t>P 4.2 Kosten pro Fahrplankilometer ALF</t>
  </si>
  <si>
    <t>P4.2 Kosten pro Fahrplankilometer ALF</t>
  </si>
  <si>
    <t>P 4.2  Kosten pro Fahrplankm./ ALF</t>
  </si>
  <si>
    <t>Quote:</t>
  </si>
  <si>
    <t>gesetzliche Vorgabe
laut SaubFahrzeugBeschG:</t>
  </si>
  <si>
    <t>gesetzliche Vorgaben erfüllt:</t>
  </si>
  <si>
    <t>Basisjahr Angebot: 2021</t>
  </si>
  <si>
    <t xml:space="preserve">Kosten für den Betrieb der Bedarfsverkehre/ALF             </t>
  </si>
  <si>
    <t>Anzahl Busse "emissionsarm und emissionsfrei"
laut SaubFahrzeugBeschG
(NFS / NGS / NFE / NGE)</t>
  </si>
  <si>
    <t>Anzahl Busse "emissionsfrei"
laut SaubFahrzeugBeschG
(NFE / NGE)</t>
  </si>
  <si>
    <t>Die Mindestziele des Gesetzes für emissionsarme und -freie Busse im ÖPNV liegen für den hier anzuwendenden ersten Referenzzeitraum bis Ende 2025 bei 45 %.</t>
  </si>
  <si>
    <t xml:space="preserve">Mindestens die Hälfte der Mindestziele für Busse im ÖPNV muss durch emissionsfreie Fahrzeuge erfüllt werden. </t>
  </si>
  <si>
    <r>
      <t xml:space="preserve">P 3.1.1.4 Antriebskosten NFA / NGA / NFB / NGB je </t>
    </r>
    <r>
      <rPr>
        <b/>
        <u/>
        <sz val="11"/>
        <rFont val="Arial"/>
        <family val="2"/>
      </rPr>
      <t>Jahr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  (Produkt P 3.1.1.3  x Verkehrstage pro Jahr)</t>
    </r>
  </si>
  <si>
    <r>
      <t>P 3.1.3.1 Preis Antriebskosten NFE / NGE je Fahrplankilometer (Einheitspreis)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</si>
  <si>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t>Kilometer wie in P 3.1.1.2 (NFA / NGA / NFB / NGB), P 3.1.2.2 (NFS / NGS), P 3.1.3.2. (NFE / NGE)</t>
  </si>
  <si>
    <t xml:space="preserve">P 4.1 Fahrzeugbezogene Kosten ALF </t>
  </si>
  <si>
    <t>Summe P 1 Fahrzeugbezogene Kosten im Jahr:</t>
  </si>
  <si>
    <t>Summe P 2 Zeitbezogene Kosten im Jahr insgesamt:</t>
  </si>
  <si>
    <t>Summe P 5 Regiekosten im Jahr:</t>
  </si>
  <si>
    <t>Summe P 6 Servicepauschale im Jahr:</t>
  </si>
  <si>
    <r>
      <t xml:space="preserve">Es erfolgt eine Preisfortschreibung nach </t>
    </r>
    <r>
      <rPr>
        <b/>
        <sz val="14"/>
        <rFont val="Arial"/>
        <family val="2"/>
      </rPr>
      <t>§ 15 Verkehrsvertrag.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</si>
</sst>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&quot; €&quot;_-;\-* #,##0.00&quot; €&quot;_-;_-* \-??&quot; €&quot;_-;_-@_-"/>
    <numFmt numFmtId="165" formatCode="#,##0.0"/>
    <numFmt numFmtId="166" formatCode="#,##0.00000"/>
    <numFmt numFmtId="167" formatCode="0.0%"/>
    <numFmt numFmtId="168" formatCode="#,##0.00\ &quot;€&quot;"/>
    <numFmt numFmtId="169" formatCode="#,##0.000"/>
    <numFmt numFmtId="170" formatCode="_-* #,##0.00\ _€_-;\-* #,##0.00\ _€_-;_-* &quot;-&quot;??\ _€_-;_-@_-"/>
  </numFmts>
  <fonts count="74" x14ac:knownFonts="1"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55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2"/>
    </font>
    <font>
      <b/>
      <sz val="12"/>
      <color indexed="5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55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 Narrow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11"/>
      <name val="Arial Narrow"/>
      <family val="2"/>
    </font>
    <font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b/>
      <sz val="18"/>
      <color indexed="55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i/>
      <sz val="14"/>
      <name val="Arial"/>
      <family val="2"/>
    </font>
    <font>
      <sz val="11"/>
      <color indexed="55"/>
      <name val="Arial"/>
      <family val="2"/>
    </font>
    <font>
      <sz val="18"/>
      <color indexed="55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20"/>
      <color theme="4" tint="0.3999755851924192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.5"/>
      <name val="Arial Narrow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b/>
      <sz val="13"/>
      <name val="Arial"/>
      <family val="2"/>
    </font>
    <font>
      <b/>
      <sz val="12"/>
      <color theme="0"/>
      <name val="Arial"/>
      <family val="2"/>
    </font>
    <font>
      <b/>
      <sz val="7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8"/>
        <bgColor indexed="58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</borders>
  <cellStyleXfs count="24">
    <xf numFmtId="0" fontId="0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1" applyNumberFormat="0" applyAlignment="0" applyProtection="0"/>
    <xf numFmtId="0" fontId="3" fillId="12" borderId="2" applyNumberFormat="0" applyAlignment="0" applyProtection="0"/>
    <xf numFmtId="0" fontId="4" fillId="4" borderId="2" applyNumberFormat="0" applyAlignment="0" applyProtection="0"/>
    <xf numFmtId="0" fontId="5" fillId="0" borderId="0" applyNumberFormat="0" applyFill="0" applyBorder="0" applyAlignment="0" applyProtection="0"/>
    <xf numFmtId="164" fontId="56" fillId="0" borderId="0" applyFill="0" applyBorder="0" applyAlignment="0" applyProtection="0"/>
    <xf numFmtId="0" fontId="6" fillId="3" borderId="0" applyNumberFormat="0" applyBorder="0" applyAlignment="0" applyProtection="0"/>
    <xf numFmtId="0" fontId="7" fillId="13" borderId="0" applyNumberFormat="0" applyBorder="0" applyAlignment="0" applyProtection="0"/>
    <xf numFmtId="0" fontId="56" fillId="14" borderId="3" applyNumberFormat="0" applyAlignment="0" applyProtection="0"/>
    <xf numFmtId="9" fontId="56" fillId="0" borderId="0" applyFill="0" applyBorder="0" applyAlignment="0" applyProtection="0"/>
    <xf numFmtId="0" fontId="8" fillId="2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5" borderId="8" applyNumberFormat="0" applyAlignment="0" applyProtection="0"/>
  </cellStyleXfs>
  <cellXfs count="643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18" fillId="0" borderId="0" xfId="0" applyFont="1" applyFill="1" applyBorder="1" applyProtection="1"/>
    <xf numFmtId="0" fontId="0" fillId="0" borderId="0" xfId="0" applyFont="1" applyBorder="1" applyProtection="1"/>
    <xf numFmtId="0" fontId="15" fillId="0" borderId="0" xfId="0" applyFont="1" applyProtection="1"/>
    <xf numFmtId="0" fontId="15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12" borderId="0" xfId="0" applyFont="1" applyFill="1" applyAlignment="1" applyProtection="1">
      <alignment vertical="center"/>
    </xf>
    <xf numFmtId="0" fontId="23" fillId="12" borderId="0" xfId="0" applyFont="1" applyFill="1" applyAlignment="1" applyProtection="1">
      <alignment horizontal="center" vertical="center"/>
    </xf>
    <xf numFmtId="0" fontId="24" fillId="12" borderId="0" xfId="0" applyFont="1" applyFill="1" applyBorder="1" applyAlignment="1" applyProtection="1">
      <alignment horizontal="left" vertical="center"/>
    </xf>
    <xf numFmtId="0" fontId="24" fillId="12" borderId="0" xfId="0" applyFont="1" applyFill="1" applyBorder="1" applyAlignment="1" applyProtection="1">
      <alignment vertical="center"/>
    </xf>
    <xf numFmtId="0" fontId="24" fillId="12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Protection="1"/>
    <xf numFmtId="0" fontId="24" fillId="0" borderId="0" xfId="0" applyFont="1" applyBorder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4" fillId="0" borderId="0" xfId="0" applyFont="1" applyAlignment="1" applyProtection="1">
      <alignment vertical="center"/>
    </xf>
    <xf numFmtId="0" fontId="27" fillId="16" borderId="9" xfId="0" applyFont="1" applyFill="1" applyBorder="1" applyAlignment="1" applyProtection="1">
      <alignment horizontal="center" vertical="center"/>
    </xf>
    <xf numFmtId="0" fontId="27" fillId="16" borderId="10" xfId="0" applyFont="1" applyFill="1" applyBorder="1" applyAlignment="1" applyProtection="1">
      <alignment vertical="center"/>
    </xf>
    <xf numFmtId="3" fontId="27" fillId="16" borderId="10" xfId="0" applyNumberFormat="1" applyFont="1" applyFill="1" applyBorder="1" applyAlignment="1" applyProtection="1">
      <alignment horizontal="center" vertical="center"/>
    </xf>
    <xf numFmtId="3" fontId="27" fillId="16" borderId="11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9" fillId="0" borderId="12" xfId="0" applyFont="1" applyBorder="1" applyAlignment="1" applyProtection="1">
      <alignment horizontal="center" textRotation="90"/>
    </xf>
    <xf numFmtId="0" fontId="30" fillId="0" borderId="0" xfId="0" applyFont="1" applyBorder="1" applyAlignment="1" applyProtection="1">
      <alignment horizontal="center" vertical="center" wrapText="1"/>
    </xf>
    <xf numFmtId="0" fontId="30" fillId="0" borderId="10" xfId="0" applyFont="1" applyBorder="1" applyAlignment="1" applyProtection="1">
      <alignment horizontal="center" vertical="center" wrapText="1"/>
    </xf>
    <xf numFmtId="0" fontId="29" fillId="0" borderId="13" xfId="0" applyFont="1" applyBorder="1" applyAlignment="1" applyProtection="1">
      <alignment horizontal="center" textRotation="90"/>
    </xf>
    <xf numFmtId="0" fontId="31" fillId="0" borderId="0" xfId="0" applyFont="1" applyFill="1" applyBorder="1" applyAlignment="1" applyProtection="1">
      <alignment vertical="top" textRotation="90" wrapText="1"/>
    </xf>
    <xf numFmtId="0" fontId="29" fillId="0" borderId="0" xfId="0" applyFont="1" applyBorder="1" applyAlignment="1" applyProtection="1">
      <alignment vertical="top" textRotation="90" wrapText="1"/>
    </xf>
    <xf numFmtId="0" fontId="0" fillId="0" borderId="12" xfId="0" applyFont="1" applyFill="1" applyBorder="1" applyAlignment="1" applyProtection="1">
      <alignment horizontal="center"/>
    </xf>
    <xf numFmtId="0" fontId="32" fillId="12" borderId="14" xfId="0" applyFont="1" applyFill="1" applyBorder="1" applyAlignment="1" applyProtection="1">
      <alignment horizontal="left" vertical="center"/>
    </xf>
    <xf numFmtId="0" fontId="29" fillId="12" borderId="15" xfId="0" applyFont="1" applyFill="1" applyBorder="1" applyAlignment="1" applyProtection="1">
      <alignment horizontal="left" vertical="center"/>
    </xf>
    <xf numFmtId="0" fontId="30" fillId="12" borderId="15" xfId="0" applyFont="1" applyFill="1" applyBorder="1" applyAlignment="1" applyProtection="1">
      <alignment horizontal="center" vertical="center" wrapText="1"/>
    </xf>
    <xf numFmtId="0" fontId="30" fillId="12" borderId="16" xfId="0" applyFont="1" applyFill="1" applyBorder="1" applyAlignment="1" applyProtection="1">
      <alignment horizontal="center" vertical="center" wrapText="1"/>
    </xf>
    <xf numFmtId="0" fontId="32" fillId="12" borderId="15" xfId="0" applyFont="1" applyFill="1" applyBorder="1" applyAlignment="1" applyProtection="1">
      <alignment horizontal="left" vertical="center"/>
    </xf>
    <xf numFmtId="0" fontId="29" fillId="12" borderId="16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12" borderId="18" xfId="0" applyFont="1" applyFill="1" applyBorder="1" applyAlignment="1" applyProtection="1">
      <alignment horizontal="left" vertical="center"/>
    </xf>
    <xf numFmtId="0" fontId="29" fillId="12" borderId="0" xfId="0" applyFont="1" applyFill="1" applyBorder="1" applyAlignment="1" applyProtection="1">
      <alignment horizontal="left" vertical="center"/>
    </xf>
    <xf numFmtId="0" fontId="30" fillId="12" borderId="0" xfId="0" applyFont="1" applyFill="1" applyBorder="1" applyAlignment="1" applyProtection="1">
      <alignment horizontal="center" vertical="center" wrapText="1"/>
    </xf>
    <xf numFmtId="0" fontId="30" fillId="12" borderId="19" xfId="0" applyFont="1" applyFill="1" applyBorder="1" applyAlignment="1" applyProtection="1">
      <alignment horizontal="center" vertical="center" wrapText="1"/>
    </xf>
    <xf numFmtId="0" fontId="32" fillId="12" borderId="0" xfId="0" applyFont="1" applyFill="1" applyBorder="1" applyAlignment="1" applyProtection="1">
      <alignment horizontal="left" vertical="center"/>
    </xf>
    <xf numFmtId="0" fontId="29" fillId="12" borderId="19" xfId="0" applyFont="1" applyFill="1" applyBorder="1" applyAlignment="1" applyProtection="1">
      <alignment horizontal="center" vertical="center" wrapText="1"/>
    </xf>
    <xf numFmtId="0" fontId="34" fillId="12" borderId="18" xfId="0" applyFont="1" applyFill="1" applyBorder="1" applyAlignment="1" applyProtection="1">
      <alignment vertical="center"/>
    </xf>
    <xf numFmtId="0" fontId="29" fillId="12" borderId="0" xfId="0" applyFont="1" applyFill="1" applyBorder="1" applyAlignment="1" applyProtection="1">
      <alignment horizontal="center" vertical="center" wrapText="1"/>
    </xf>
    <xf numFmtId="49" fontId="35" fillId="12" borderId="20" xfId="0" applyNumberFormat="1" applyFont="1" applyFill="1" applyBorder="1" applyAlignment="1" applyProtection="1">
      <alignment horizontal="left" vertical="center"/>
    </xf>
    <xf numFmtId="0" fontId="35" fillId="12" borderId="21" xfId="0" applyFont="1" applyFill="1" applyBorder="1" applyAlignment="1" applyProtection="1">
      <alignment horizontal="left" vertical="center"/>
    </xf>
    <xf numFmtId="0" fontId="30" fillId="12" borderId="21" xfId="0" applyFont="1" applyFill="1" applyBorder="1" applyAlignment="1" applyProtection="1">
      <alignment horizontal="center" vertical="center" wrapText="1"/>
    </xf>
    <xf numFmtId="0" fontId="35" fillId="12" borderId="20" xfId="0" applyFont="1" applyFill="1" applyBorder="1" applyAlignment="1" applyProtection="1">
      <alignment horizontal="left" vertical="center"/>
    </xf>
    <xf numFmtId="0" fontId="30" fillId="12" borderId="22" xfId="0" applyFont="1" applyFill="1" applyBorder="1" applyAlignment="1" applyProtection="1">
      <alignment horizontal="center" vertical="center" wrapText="1"/>
    </xf>
    <xf numFmtId="0" fontId="29" fillId="12" borderId="21" xfId="0" applyFont="1" applyFill="1" applyBorder="1" applyAlignment="1" applyProtection="1">
      <alignment horizontal="left" vertical="center"/>
    </xf>
    <xf numFmtId="0" fontId="0" fillId="0" borderId="12" xfId="0" applyFont="1" applyFill="1" applyBorder="1" applyAlignment="1" applyProtection="1">
      <alignment horizontal="center" vertical="center"/>
    </xf>
    <xf numFmtId="3" fontId="37" fillId="0" borderId="23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3" fontId="37" fillId="0" borderId="26" xfId="0" applyNumberFormat="1" applyFont="1" applyFill="1" applyBorder="1" applyAlignment="1" applyProtection="1">
      <alignment horizontal="left" vertical="center"/>
    </xf>
    <xf numFmtId="3" fontId="37" fillId="0" borderId="22" xfId="0" applyNumberFormat="1" applyFont="1" applyFill="1" applyBorder="1" applyAlignment="1" applyProtection="1">
      <alignment horizontal="left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3" fontId="29" fillId="0" borderId="0" xfId="0" applyNumberFormat="1" applyFont="1" applyBorder="1" applyAlignment="1" applyProtection="1">
      <alignment horizontal="center" vertical="center"/>
    </xf>
    <xf numFmtId="9" fontId="32" fillId="0" borderId="0" xfId="15" applyFont="1" applyFill="1" applyBorder="1" applyAlignment="1" applyProtection="1">
      <alignment horizontal="center" vertical="center"/>
    </xf>
    <xf numFmtId="3" fontId="32" fillId="0" borderId="0" xfId="0" applyNumberFormat="1" applyFont="1" applyBorder="1" applyAlignment="1" applyProtection="1">
      <alignment horizontal="center" vertical="center"/>
    </xf>
    <xf numFmtId="3" fontId="32" fillId="0" borderId="0" xfId="0" applyNumberFormat="1" applyFont="1" applyBorder="1" applyAlignment="1" applyProtection="1">
      <alignment horizontal="right" vertical="center"/>
    </xf>
    <xf numFmtId="3" fontId="23" fillId="0" borderId="0" xfId="0" applyNumberFormat="1" applyFont="1" applyBorder="1" applyAlignment="1" applyProtection="1">
      <alignment horizontal="right" vertical="center"/>
    </xf>
    <xf numFmtId="3" fontId="38" fillId="0" borderId="31" xfId="0" applyNumberFormat="1" applyFont="1" applyBorder="1" applyAlignment="1" applyProtection="1">
      <alignment horizontal="right" vertical="center"/>
    </xf>
    <xf numFmtId="3" fontId="32" fillId="0" borderId="32" xfId="0" applyNumberFormat="1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24" xfId="0" applyFont="1" applyBorder="1" applyProtection="1"/>
    <xf numFmtId="0" fontId="0" fillId="0" borderId="33" xfId="0" applyFont="1" applyBorder="1" applyAlignment="1" applyProtection="1">
      <alignment horizontal="center" vertical="center"/>
    </xf>
    <xf numFmtId="0" fontId="0" fillId="0" borderId="34" xfId="0" applyFont="1" applyBorder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27" fillId="16" borderId="17" xfId="0" applyFont="1" applyFill="1" applyBorder="1" applyAlignment="1" applyProtection="1">
      <alignment horizontal="center" vertical="center"/>
    </xf>
    <xf numFmtId="0" fontId="27" fillId="16" borderId="0" xfId="0" applyFont="1" applyFill="1" applyBorder="1" applyAlignment="1" applyProtection="1">
      <alignment vertical="center"/>
    </xf>
    <xf numFmtId="3" fontId="39" fillId="16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39" fillId="0" borderId="12" xfId="0" applyFont="1" applyFill="1" applyBorder="1" applyAlignment="1" applyProtection="1">
      <alignment horizontal="center" vertical="center"/>
    </xf>
    <xf numFmtId="3" fontId="39" fillId="0" borderId="0" xfId="0" applyNumberFormat="1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 textRotation="90" wrapText="1"/>
    </xf>
    <xf numFmtId="0" fontId="34" fillId="0" borderId="0" xfId="0" applyFont="1" applyFill="1" applyBorder="1" applyAlignment="1" applyProtection="1">
      <alignment horizontal="left" vertical="center"/>
    </xf>
    <xf numFmtId="0" fontId="32" fillId="0" borderId="14" xfId="0" applyFont="1" applyFill="1" applyBorder="1" applyAlignment="1" applyProtection="1">
      <alignment horizontal="center" vertical="center"/>
    </xf>
    <xf numFmtId="0" fontId="37" fillId="0" borderId="15" xfId="0" applyFont="1" applyBorder="1" applyAlignment="1" applyProtection="1">
      <alignment vertical="center"/>
    </xf>
    <xf numFmtId="0" fontId="30" fillId="0" borderId="21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</xf>
    <xf numFmtId="0" fontId="0" fillId="12" borderId="15" xfId="0" applyFont="1" applyFill="1" applyBorder="1" applyAlignment="1" applyProtection="1">
      <alignment vertical="center"/>
    </xf>
    <xf numFmtId="0" fontId="0" fillId="12" borderId="16" xfId="0" applyFont="1" applyFill="1" applyBorder="1" applyAlignment="1" applyProtection="1">
      <alignment vertical="center"/>
    </xf>
    <xf numFmtId="0" fontId="0" fillId="12" borderId="21" xfId="0" applyFont="1" applyFill="1" applyBorder="1" applyAlignment="1" applyProtection="1">
      <alignment vertical="center"/>
    </xf>
    <xf numFmtId="3" fontId="37" fillId="0" borderId="34" xfId="0" applyNumberFormat="1" applyFont="1" applyFill="1" applyBorder="1" applyAlignment="1" applyProtection="1">
      <alignment horizontal="left" vertical="center"/>
    </xf>
    <xf numFmtId="4" fontId="16" fillId="5" borderId="25" xfId="0" applyNumberFormat="1" applyFont="1" applyFill="1" applyBorder="1" applyAlignment="1" applyProtection="1">
      <alignment horizontal="right" vertical="center"/>
      <protection locked="0"/>
    </xf>
    <xf numFmtId="0" fontId="29" fillId="12" borderId="16" xfId="0" applyFont="1" applyFill="1" applyBorder="1" applyAlignment="1" applyProtection="1">
      <alignment horizontal="left" vertical="center"/>
    </xf>
    <xf numFmtId="0" fontId="29" fillId="12" borderId="22" xfId="0" applyFont="1" applyFill="1" applyBorder="1" applyAlignment="1" applyProtection="1">
      <alignment horizontal="left" vertical="center"/>
    </xf>
    <xf numFmtId="165" fontId="16" fillId="5" borderId="25" xfId="0" applyNumberFormat="1" applyFont="1" applyFill="1" applyBorder="1" applyAlignment="1" applyProtection="1">
      <alignment horizontal="right" vertical="center"/>
      <protection locked="0"/>
    </xf>
    <xf numFmtId="0" fontId="29" fillId="0" borderId="18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</xf>
    <xf numFmtId="3" fontId="32" fillId="0" borderId="35" xfId="0" applyNumberFormat="1" applyFont="1" applyFill="1" applyBorder="1" applyAlignment="1" applyProtection="1">
      <alignment horizontal="left" vertical="center"/>
    </xf>
    <xf numFmtId="3" fontId="32" fillId="0" borderId="19" xfId="0" applyNumberFormat="1" applyFont="1" applyFill="1" applyBorder="1" applyAlignment="1" applyProtection="1">
      <alignment horizontal="left" vertical="center"/>
    </xf>
    <xf numFmtId="4" fontId="16" fillId="0" borderId="25" xfId="0" applyNumberFormat="1" applyFont="1" applyFill="1" applyBorder="1" applyAlignment="1" applyProtection="1">
      <alignment horizontal="right" vertical="center"/>
    </xf>
    <xf numFmtId="0" fontId="29" fillId="0" borderId="20" xfId="0" applyFont="1" applyFill="1" applyBorder="1" applyAlignment="1" applyProtection="1">
      <alignment horizontal="left" vertical="center"/>
    </xf>
    <xf numFmtId="0" fontId="32" fillId="0" borderId="21" xfId="0" applyFont="1" applyFill="1" applyBorder="1" applyAlignment="1" applyProtection="1">
      <alignment horizontal="center" vertical="center"/>
    </xf>
    <xf numFmtId="3" fontId="32" fillId="0" borderId="22" xfId="0" applyNumberFormat="1" applyFont="1" applyFill="1" applyBorder="1" applyAlignment="1" applyProtection="1">
      <alignment horizontal="right" vertical="center"/>
    </xf>
    <xf numFmtId="0" fontId="32" fillId="0" borderId="36" xfId="0" applyFont="1" applyFill="1" applyBorder="1" applyAlignment="1" applyProtection="1">
      <alignment horizontal="center" vertical="center"/>
    </xf>
    <xf numFmtId="3" fontId="32" fillId="0" borderId="30" xfId="0" applyNumberFormat="1" applyFont="1" applyFill="1" applyBorder="1" applyAlignment="1" applyProtection="1">
      <alignment horizontal="right" vertical="center"/>
    </xf>
    <xf numFmtId="3" fontId="32" fillId="0" borderId="25" xfId="0" applyNumberFormat="1" applyFont="1" applyFill="1" applyBorder="1" applyAlignment="1" applyProtection="1">
      <alignment horizontal="center" vertical="center"/>
    </xf>
    <xf numFmtId="0" fontId="30" fillId="12" borderId="37" xfId="0" applyFont="1" applyFill="1" applyBorder="1" applyAlignment="1" applyProtection="1">
      <alignment horizontal="center" vertical="center" wrapText="1"/>
    </xf>
    <xf numFmtId="0" fontId="29" fillId="12" borderId="15" xfId="0" applyFont="1" applyFill="1" applyBorder="1" applyAlignment="1" applyProtection="1">
      <alignment horizontal="center" vertical="center" wrapText="1"/>
    </xf>
    <xf numFmtId="0" fontId="43" fillId="12" borderId="21" xfId="0" applyFont="1" applyFill="1" applyBorder="1" applyAlignment="1" applyProtection="1">
      <alignment horizontal="left" vertical="center"/>
    </xf>
    <xf numFmtId="0" fontId="29" fillId="0" borderId="36" xfId="0" applyFont="1" applyFill="1" applyBorder="1" applyAlignment="1" applyProtection="1">
      <alignment horizontal="center" vertical="center"/>
    </xf>
    <xf numFmtId="3" fontId="32" fillId="0" borderId="32" xfId="0" applyNumberFormat="1" applyFont="1" applyFill="1" applyBorder="1" applyAlignment="1" applyProtection="1">
      <alignment horizontal="left" vertical="center"/>
    </xf>
    <xf numFmtId="3" fontId="29" fillId="0" borderId="0" xfId="0" applyNumberFormat="1" applyFont="1" applyBorder="1" applyAlignment="1" applyProtection="1">
      <alignment horizontal="right" vertical="center"/>
    </xf>
    <xf numFmtId="3" fontId="23" fillId="0" borderId="0" xfId="0" applyNumberFormat="1" applyFont="1" applyFill="1" applyBorder="1" applyAlignment="1" applyProtection="1">
      <alignment horizontal="right" vertical="center"/>
    </xf>
    <xf numFmtId="0" fontId="0" fillId="0" borderId="10" xfId="0" applyFont="1" applyBorder="1" applyProtection="1"/>
    <xf numFmtId="0" fontId="0" fillId="0" borderId="10" xfId="0" applyFont="1" applyBorder="1" applyAlignment="1" applyProtection="1">
      <alignment horizontal="center" vertical="center"/>
    </xf>
    <xf numFmtId="3" fontId="39" fillId="16" borderId="10" xfId="0" applyNumberFormat="1" applyFont="1" applyFill="1" applyBorder="1" applyAlignment="1" applyProtection="1">
      <alignment horizontal="center" vertical="center"/>
    </xf>
    <xf numFmtId="3" fontId="27" fillId="18" borderId="14" xfId="0" applyNumberFormat="1" applyFont="1" applyFill="1" applyBorder="1" applyAlignment="1" applyProtection="1">
      <alignment horizontal="left" vertical="center"/>
    </xf>
    <xf numFmtId="3" fontId="39" fillId="18" borderId="15" xfId="0" applyNumberFormat="1" applyFont="1" applyFill="1" applyBorder="1" applyAlignment="1" applyProtection="1">
      <alignment horizontal="center" vertical="center"/>
    </xf>
    <xf numFmtId="3" fontId="39" fillId="18" borderId="16" xfId="0" applyNumberFormat="1" applyFont="1" applyFill="1" applyBorder="1" applyAlignment="1" applyProtection="1">
      <alignment horizontal="center" vertical="center"/>
    </xf>
    <xf numFmtId="0" fontId="39" fillId="0" borderId="13" xfId="0" applyFont="1" applyFill="1" applyBorder="1" applyAlignment="1" applyProtection="1">
      <alignment horizontal="center" vertical="center"/>
    </xf>
    <xf numFmtId="0" fontId="29" fillId="12" borderId="21" xfId="0" applyFont="1" applyFill="1" applyBorder="1" applyAlignment="1" applyProtection="1">
      <alignment horizontal="left" vertical="center" wrapText="1"/>
    </xf>
    <xf numFmtId="0" fontId="0" fillId="12" borderId="21" xfId="0" applyFont="1" applyFill="1" applyBorder="1" applyAlignment="1" applyProtection="1">
      <alignment vertical="center" wrapText="1"/>
    </xf>
    <xf numFmtId="0" fontId="0" fillId="12" borderId="22" xfId="0" applyFont="1" applyFill="1" applyBorder="1" applyAlignment="1" applyProtection="1">
      <alignment vertical="center" wrapText="1"/>
    </xf>
    <xf numFmtId="3" fontId="37" fillId="0" borderId="0" xfId="0" applyNumberFormat="1" applyFont="1" applyFill="1" applyBorder="1" applyAlignment="1" applyProtection="1">
      <alignment horizontal="left" vertical="center"/>
    </xf>
    <xf numFmtId="3" fontId="37" fillId="0" borderId="19" xfId="0" applyNumberFormat="1" applyFont="1" applyFill="1" applyBorder="1" applyAlignment="1" applyProtection="1">
      <alignment horizontal="left" vertical="center"/>
    </xf>
    <xf numFmtId="166" fontId="16" fillId="5" borderId="25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left" vertical="center"/>
    </xf>
    <xf numFmtId="3" fontId="37" fillId="0" borderId="0" xfId="0" applyNumberFormat="1" applyFont="1" applyFill="1" applyBorder="1" applyAlignment="1" applyProtection="1">
      <alignment horizontal="right" vertical="center"/>
    </xf>
    <xf numFmtId="0" fontId="29" fillId="0" borderId="18" xfId="0" applyFont="1" applyBorder="1" applyAlignment="1" applyProtection="1">
      <alignment vertical="center" textRotation="90" wrapText="1"/>
    </xf>
    <xf numFmtId="0" fontId="30" fillId="0" borderId="20" xfId="0" applyFont="1" applyBorder="1" applyAlignment="1" applyProtection="1">
      <alignment horizontal="center" vertical="center" wrapText="1"/>
    </xf>
    <xf numFmtId="0" fontId="32" fillId="12" borderId="14" xfId="0" applyFont="1" applyFill="1" applyBorder="1" applyAlignment="1" applyProtection="1">
      <alignment vertical="center"/>
    </xf>
    <xf numFmtId="0" fontId="29" fillId="0" borderId="10" xfId="0" applyFont="1" applyFill="1" applyBorder="1" applyAlignment="1" applyProtection="1">
      <alignment horizontal="center" vertical="center"/>
    </xf>
    <xf numFmtId="3" fontId="32" fillId="0" borderId="38" xfId="0" applyNumberFormat="1" applyFont="1" applyFill="1" applyBorder="1" applyAlignment="1" applyProtection="1">
      <alignment horizontal="right" vertical="center"/>
    </xf>
    <xf numFmtId="3" fontId="38" fillId="0" borderId="20" xfId="0" applyNumberFormat="1" applyFont="1" applyFill="1" applyBorder="1" applyAlignment="1" applyProtection="1">
      <alignment horizontal="right" vertical="center"/>
    </xf>
    <xf numFmtId="3" fontId="44" fillId="0" borderId="35" xfId="0" applyNumberFormat="1" applyFont="1" applyFill="1" applyBorder="1" applyAlignment="1" applyProtection="1">
      <alignment horizontal="left" vertical="center"/>
    </xf>
    <xf numFmtId="3" fontId="44" fillId="0" borderId="22" xfId="0" applyNumberFormat="1" applyFont="1" applyFill="1" applyBorder="1" applyAlignment="1" applyProtection="1">
      <alignment horizontal="left" vertical="center"/>
    </xf>
    <xf numFmtId="3" fontId="44" fillId="0" borderId="0" xfId="0" applyNumberFormat="1" applyFont="1" applyFill="1" applyBorder="1" applyAlignment="1" applyProtection="1">
      <alignment horizontal="left" vertical="center"/>
    </xf>
    <xf numFmtId="3" fontId="44" fillId="0" borderId="19" xfId="0" applyNumberFormat="1" applyFont="1" applyFill="1" applyBorder="1" applyAlignment="1" applyProtection="1">
      <alignment horizontal="left" vertical="center"/>
    </xf>
    <xf numFmtId="0" fontId="0" fillId="12" borderId="20" xfId="0" applyFont="1" applyFill="1" applyBorder="1" applyAlignment="1" applyProtection="1">
      <alignment horizontal="left" vertical="center"/>
    </xf>
    <xf numFmtId="3" fontId="37" fillId="0" borderId="16" xfId="0" applyNumberFormat="1" applyFont="1" applyFill="1" applyBorder="1" applyAlignment="1" applyProtection="1">
      <alignment horizontal="left" vertical="center"/>
    </xf>
    <xf numFmtId="4" fontId="38" fillId="0" borderId="31" xfId="0" applyNumberFormat="1" applyFont="1" applyFill="1" applyBorder="1" applyAlignment="1" applyProtection="1">
      <alignment horizontal="right" vertical="center"/>
    </xf>
    <xf numFmtId="3" fontId="29" fillId="0" borderId="20" xfId="0" applyNumberFormat="1" applyFont="1" applyBorder="1" applyAlignment="1" applyProtection="1">
      <alignment horizontal="center" vertical="center"/>
    </xf>
    <xf numFmtId="3" fontId="29" fillId="0" borderId="21" xfId="0" applyNumberFormat="1" applyFont="1" applyBorder="1" applyAlignment="1" applyProtection="1">
      <alignment horizontal="center" vertical="center"/>
    </xf>
    <xf numFmtId="165" fontId="29" fillId="0" borderId="21" xfId="0" applyNumberFormat="1" applyFont="1" applyBorder="1" applyAlignment="1" applyProtection="1">
      <alignment horizontal="center" vertical="center"/>
    </xf>
    <xf numFmtId="3" fontId="29" fillId="0" borderId="21" xfId="0" applyNumberFormat="1" applyFont="1" applyBorder="1" applyAlignment="1" applyProtection="1">
      <alignment horizontal="right" vertical="center"/>
    </xf>
    <xf numFmtId="3" fontId="23" fillId="0" borderId="21" xfId="0" applyNumberFormat="1" applyFont="1" applyFill="1" applyBorder="1" applyAlignment="1" applyProtection="1">
      <alignment horizontal="right" vertical="center"/>
    </xf>
    <xf numFmtId="3" fontId="32" fillId="0" borderId="21" xfId="0" applyNumberFormat="1" applyFont="1" applyFill="1" applyBorder="1" applyAlignment="1" applyProtection="1">
      <alignment horizontal="right" vertical="center"/>
    </xf>
    <xf numFmtId="0" fontId="0" fillId="0" borderId="39" xfId="0" applyFont="1" applyBorder="1" applyAlignment="1" applyProtection="1">
      <alignment horizontal="center" vertical="center"/>
    </xf>
    <xf numFmtId="3" fontId="29" fillId="0" borderId="10" xfId="0" applyNumberFormat="1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 vertical="center"/>
    </xf>
    <xf numFmtId="3" fontId="38" fillId="12" borderId="14" xfId="0" applyNumberFormat="1" applyFont="1" applyFill="1" applyBorder="1" applyAlignment="1" applyProtection="1">
      <alignment horizontal="left" vertical="center"/>
    </xf>
    <xf numFmtId="3" fontId="17" fillId="12" borderId="15" xfId="0" applyNumberFormat="1" applyFont="1" applyFill="1" applyBorder="1" applyAlignment="1" applyProtection="1">
      <alignment horizontal="center" vertical="center"/>
    </xf>
    <xf numFmtId="3" fontId="17" fillId="12" borderId="16" xfId="0" applyNumberFormat="1" applyFont="1" applyFill="1" applyBorder="1" applyAlignment="1" applyProtection="1">
      <alignment horizontal="center" vertical="center"/>
    </xf>
    <xf numFmtId="0" fontId="35" fillId="12" borderId="21" xfId="0" applyFont="1" applyFill="1" applyBorder="1" applyAlignment="1" applyProtection="1">
      <alignment horizontal="left" vertical="center" wrapText="1"/>
    </xf>
    <xf numFmtId="0" fontId="32" fillId="0" borderId="15" xfId="0" applyFont="1" applyFill="1" applyBorder="1" applyAlignment="1" applyProtection="1">
      <alignment horizontal="center" vertical="center"/>
    </xf>
    <xf numFmtId="3" fontId="32" fillId="0" borderId="15" xfId="0" applyNumberFormat="1" applyFont="1" applyFill="1" applyBorder="1" applyAlignment="1" applyProtection="1">
      <alignment horizontal="left" vertical="center"/>
    </xf>
    <xf numFmtId="3" fontId="37" fillId="0" borderId="15" xfId="0" applyNumberFormat="1" applyFont="1" applyFill="1" applyBorder="1" applyAlignment="1" applyProtection="1">
      <alignment horizontal="right" vertical="center"/>
    </xf>
    <xf numFmtId="3" fontId="36" fillId="0" borderId="15" xfId="0" applyNumberFormat="1" applyFont="1" applyFill="1" applyBorder="1" applyAlignment="1" applyProtection="1">
      <alignment horizontal="left" vertical="center"/>
    </xf>
    <xf numFmtId="3" fontId="37" fillId="0" borderId="15" xfId="0" applyNumberFormat="1" applyFont="1" applyFill="1" applyBorder="1" applyAlignment="1" applyProtection="1">
      <alignment horizontal="left" vertical="center"/>
    </xf>
    <xf numFmtId="0" fontId="29" fillId="0" borderId="21" xfId="0" applyFont="1" applyFill="1" applyBorder="1" applyAlignment="1" applyProtection="1">
      <alignment horizontal="center" vertical="center"/>
    </xf>
    <xf numFmtId="3" fontId="37" fillId="0" borderId="21" xfId="0" applyNumberFormat="1" applyFont="1" applyFill="1" applyBorder="1" applyAlignment="1" applyProtection="1">
      <alignment horizontal="right" vertical="center"/>
    </xf>
    <xf numFmtId="3" fontId="36" fillId="0" borderId="21" xfId="0" applyNumberFormat="1" applyFont="1" applyFill="1" applyBorder="1" applyAlignment="1" applyProtection="1">
      <alignment horizontal="left" vertical="center"/>
    </xf>
    <xf numFmtId="3" fontId="37" fillId="0" borderId="21" xfId="0" applyNumberFormat="1" applyFont="1" applyFill="1" applyBorder="1" applyAlignment="1" applyProtection="1">
      <alignment horizontal="left" vertical="center"/>
    </xf>
    <xf numFmtId="3" fontId="29" fillId="0" borderId="21" xfId="0" applyNumberFormat="1" applyFont="1" applyFill="1" applyBorder="1" applyAlignment="1" applyProtection="1">
      <alignment horizontal="right" vertical="center"/>
    </xf>
    <xf numFmtId="0" fontId="0" fillId="0" borderId="12" xfId="0" applyFont="1" applyBorder="1" applyProtection="1"/>
    <xf numFmtId="0" fontId="0" fillId="0" borderId="13" xfId="0" applyFont="1" applyBorder="1" applyProtection="1"/>
    <xf numFmtId="165" fontId="29" fillId="0" borderId="0" xfId="0" applyNumberFormat="1" applyFont="1" applyBorder="1" applyAlignment="1" applyProtection="1">
      <alignment horizontal="center" vertical="center"/>
    </xf>
    <xf numFmtId="0" fontId="0" fillId="0" borderId="42" xfId="0" applyFont="1" applyBorder="1" applyProtection="1"/>
    <xf numFmtId="0" fontId="0" fillId="0" borderId="11" xfId="0" applyFont="1" applyBorder="1" applyAlignment="1" applyProtection="1">
      <alignment horizontal="center" vertical="center"/>
    </xf>
    <xf numFmtId="0" fontId="0" fillId="0" borderId="43" xfId="0" applyFont="1" applyBorder="1" applyProtection="1"/>
    <xf numFmtId="3" fontId="39" fillId="16" borderId="11" xfId="0" applyNumberFormat="1" applyFont="1" applyFill="1" applyBorder="1" applyAlignment="1" applyProtection="1">
      <alignment horizontal="center" vertical="center"/>
    </xf>
    <xf numFmtId="0" fontId="0" fillId="16" borderId="34" xfId="0" applyFont="1" applyFill="1" applyBorder="1" applyProtection="1"/>
    <xf numFmtId="0" fontId="23" fillId="0" borderId="0" xfId="0" applyFont="1" applyBorder="1" applyAlignment="1" applyProtection="1">
      <alignment horizontal="left" vertical="center"/>
    </xf>
    <xf numFmtId="4" fontId="0" fillId="0" borderId="0" xfId="0" applyNumberFormat="1" applyFont="1" applyBorder="1" applyAlignment="1" applyProtection="1">
      <alignment horizontal="center" vertical="center"/>
    </xf>
    <xf numFmtId="0" fontId="0" fillId="0" borderId="40" xfId="0" applyFont="1" applyBorder="1" applyProtection="1"/>
    <xf numFmtId="0" fontId="29" fillId="0" borderId="0" xfId="0" applyFont="1" applyBorder="1" applyAlignment="1" applyProtection="1">
      <alignment horizontal="left" vertical="center"/>
    </xf>
    <xf numFmtId="4" fontId="34" fillId="0" borderId="0" xfId="0" applyNumberFormat="1" applyFont="1" applyBorder="1" applyAlignment="1" applyProtection="1">
      <alignment horizontal="left" vertical="center"/>
    </xf>
    <xf numFmtId="3" fontId="32" fillId="0" borderId="0" xfId="0" applyNumberFormat="1" applyFont="1" applyBorder="1" applyAlignment="1" applyProtection="1">
      <alignment horizontal="left" vertical="center"/>
    </xf>
    <xf numFmtId="3" fontId="38" fillId="0" borderId="0" xfId="0" applyNumberFormat="1" applyFont="1" applyBorder="1" applyAlignment="1" applyProtection="1">
      <alignment horizontal="right" vertical="center"/>
    </xf>
    <xf numFmtId="0" fontId="27" fillId="16" borderId="44" xfId="0" applyFont="1" applyFill="1" applyBorder="1" applyAlignment="1" applyProtection="1">
      <alignment horizontal="center" vertical="center"/>
    </xf>
    <xf numFmtId="0" fontId="27" fillId="16" borderId="33" xfId="0" applyFont="1" applyFill="1" applyBorder="1" applyAlignment="1" applyProtection="1">
      <alignment vertical="center"/>
    </xf>
    <xf numFmtId="3" fontId="39" fillId="16" borderId="33" xfId="0" applyNumberFormat="1" applyFont="1" applyFill="1" applyBorder="1" applyAlignment="1" applyProtection="1">
      <alignment horizontal="center" vertical="center"/>
    </xf>
    <xf numFmtId="0" fontId="39" fillId="16" borderId="44" xfId="0" applyFont="1" applyFill="1" applyBorder="1" applyAlignment="1" applyProtection="1">
      <alignment horizontal="center" vertical="center"/>
    </xf>
    <xf numFmtId="0" fontId="0" fillId="0" borderId="45" xfId="0" applyFont="1" applyFill="1" applyBorder="1" applyAlignment="1" applyProtection="1">
      <alignment vertical="center"/>
    </xf>
    <xf numFmtId="0" fontId="46" fillId="0" borderId="13" xfId="0" applyFont="1" applyFill="1" applyBorder="1" applyAlignment="1" applyProtection="1">
      <alignment horizontal="left" vertical="center"/>
    </xf>
    <xf numFmtId="3" fontId="0" fillId="0" borderId="39" xfId="0" applyNumberFormat="1" applyFont="1" applyFill="1" applyBorder="1" applyAlignment="1" applyProtection="1">
      <alignment horizontal="left" vertical="center"/>
    </xf>
    <xf numFmtId="3" fontId="0" fillId="0" borderId="10" xfId="0" applyNumberFormat="1" applyFont="1" applyFill="1" applyBorder="1" applyAlignment="1" applyProtection="1">
      <alignment horizontal="right" vertical="center"/>
    </xf>
    <xf numFmtId="3" fontId="0" fillId="0" borderId="10" xfId="0" applyNumberFormat="1" applyFont="1" applyFill="1" applyBorder="1" applyAlignment="1" applyProtection="1">
      <alignment horizontal="left" vertical="center"/>
    </xf>
    <xf numFmtId="3" fontId="0" fillId="17" borderId="14" xfId="0" applyNumberFormat="1" applyFont="1" applyFill="1" applyBorder="1" applyAlignment="1" applyProtection="1">
      <alignment horizontal="right" vertical="center"/>
    </xf>
    <xf numFmtId="3" fontId="0" fillId="17" borderId="16" xfId="0" applyNumberFormat="1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vertical="center"/>
    </xf>
    <xf numFmtId="3" fontId="29" fillId="0" borderId="21" xfId="0" applyNumberFormat="1" applyFont="1" applyFill="1" applyBorder="1" applyAlignment="1" applyProtection="1">
      <alignment horizontal="left" vertical="center"/>
    </xf>
    <xf numFmtId="3" fontId="0" fillId="0" borderId="29" xfId="0" applyNumberFormat="1" applyFont="1" applyFill="1" applyBorder="1" applyAlignment="1" applyProtection="1">
      <alignment horizontal="left" vertical="center"/>
    </xf>
    <xf numFmtId="3" fontId="0" fillId="0" borderId="21" xfId="0" applyNumberFormat="1" applyFont="1" applyFill="1" applyBorder="1" applyAlignment="1" applyProtection="1">
      <alignment horizontal="right" vertical="center"/>
    </xf>
    <xf numFmtId="3" fontId="0" fillId="0" borderId="21" xfId="0" applyNumberFormat="1" applyFont="1" applyFill="1" applyBorder="1" applyAlignment="1" applyProtection="1">
      <alignment horizontal="left" vertical="center"/>
    </xf>
    <xf numFmtId="3" fontId="47" fillId="0" borderId="21" xfId="0" applyNumberFormat="1" applyFont="1" applyFill="1" applyBorder="1" applyAlignment="1" applyProtection="1">
      <alignment horizontal="left" vertical="center"/>
    </xf>
    <xf numFmtId="3" fontId="0" fillId="17" borderId="20" xfId="0" applyNumberFormat="1" applyFont="1" applyFill="1" applyBorder="1" applyAlignment="1" applyProtection="1">
      <alignment horizontal="right" vertical="center"/>
    </xf>
    <xf numFmtId="3" fontId="0" fillId="17" borderId="22" xfId="0" applyNumberFormat="1" applyFont="1" applyFill="1" applyBorder="1" applyAlignment="1" applyProtection="1">
      <alignment vertical="center"/>
    </xf>
    <xf numFmtId="0" fontId="45" fillId="0" borderId="12" xfId="0" applyFont="1" applyBorder="1" applyAlignment="1" applyProtection="1">
      <alignment horizontal="center" vertical="center"/>
    </xf>
    <xf numFmtId="3" fontId="38" fillId="5" borderId="20" xfId="0" applyNumberFormat="1" applyFont="1" applyFill="1" applyBorder="1" applyAlignment="1" applyProtection="1">
      <alignment horizontal="right" vertical="center"/>
      <protection locked="0"/>
    </xf>
    <xf numFmtId="3" fontId="32" fillId="0" borderId="22" xfId="0" applyNumberFormat="1" applyFont="1" applyBorder="1" applyAlignment="1" applyProtection="1">
      <alignment horizontal="left" vertical="center"/>
    </xf>
    <xf numFmtId="3" fontId="48" fillId="0" borderId="0" xfId="0" applyNumberFormat="1" applyFont="1" applyBorder="1" applyAlignment="1" applyProtection="1">
      <alignment horizontal="right" vertical="center"/>
    </xf>
    <xf numFmtId="3" fontId="38" fillId="0" borderId="20" xfId="0" applyNumberFormat="1" applyFont="1" applyBorder="1" applyAlignment="1" applyProtection="1">
      <alignment horizontal="right" vertical="center"/>
    </xf>
    <xf numFmtId="0" fontId="0" fillId="0" borderId="34" xfId="0" applyFont="1" applyBorder="1" applyAlignment="1" applyProtection="1">
      <alignment horizontal="center" vertical="center"/>
    </xf>
    <xf numFmtId="0" fontId="45" fillId="0" borderId="11" xfId="0" applyFont="1" applyBorder="1" applyAlignment="1" applyProtection="1">
      <alignment horizontal="center" vertical="center"/>
    </xf>
    <xf numFmtId="3" fontId="29" fillId="0" borderId="11" xfId="0" applyNumberFormat="1" applyFont="1" applyBorder="1" applyAlignment="1" applyProtection="1">
      <alignment horizontal="center" vertical="center"/>
    </xf>
    <xf numFmtId="3" fontId="29" fillId="0" borderId="11" xfId="0" applyNumberFormat="1" applyFont="1" applyBorder="1" applyAlignment="1" applyProtection="1">
      <alignment horizontal="right" vertical="center"/>
    </xf>
    <xf numFmtId="0" fontId="27" fillId="16" borderId="46" xfId="0" applyFont="1" applyFill="1" applyBorder="1" applyAlignment="1" applyProtection="1">
      <alignment horizontal="center" vertical="center"/>
    </xf>
    <xf numFmtId="0" fontId="27" fillId="16" borderId="11" xfId="0" applyFont="1" applyFill="1" applyBorder="1" applyAlignment="1" applyProtection="1">
      <alignment vertical="center"/>
    </xf>
    <xf numFmtId="0" fontId="39" fillId="16" borderId="46" xfId="0" applyFont="1" applyFill="1" applyBorder="1" applyAlignment="1" applyProtection="1">
      <alignment horizontal="center" vertical="center"/>
    </xf>
    <xf numFmtId="3" fontId="17" fillId="0" borderId="0" xfId="0" applyNumberFormat="1" applyFont="1" applyBorder="1" applyAlignment="1" applyProtection="1">
      <alignment horizontal="right" vertical="center"/>
    </xf>
    <xf numFmtId="3" fontId="47" fillId="0" borderId="10" xfId="0" applyNumberFormat="1" applyFont="1" applyBorder="1" applyAlignment="1" applyProtection="1">
      <alignment horizontal="left" vertical="center"/>
    </xf>
    <xf numFmtId="0" fontId="0" fillId="0" borderId="24" xfId="0" applyFont="1" applyBorder="1" applyAlignment="1" applyProtection="1">
      <alignment horizontal="center" vertical="center"/>
    </xf>
    <xf numFmtId="3" fontId="29" fillId="0" borderId="33" xfId="0" applyNumberFormat="1" applyFont="1" applyBorder="1" applyAlignment="1" applyProtection="1">
      <alignment horizontal="center" vertical="center"/>
    </xf>
    <xf numFmtId="3" fontId="29" fillId="0" borderId="33" xfId="0" applyNumberFormat="1" applyFont="1" applyBorder="1" applyAlignment="1" applyProtection="1">
      <alignment horizontal="right" vertical="center"/>
    </xf>
    <xf numFmtId="0" fontId="0" fillId="0" borderId="0" xfId="0" applyFont="1" applyAlignment="1" applyProtection="1"/>
    <xf numFmtId="3" fontId="0" fillId="0" borderId="0" xfId="0" applyNumberFormat="1" applyFont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27" fillId="0" borderId="12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3" fontId="49" fillId="0" borderId="0" xfId="0" applyNumberFormat="1" applyFont="1" applyFill="1" applyBorder="1" applyAlignment="1" applyProtection="1">
      <alignment horizontal="center" vertical="center"/>
    </xf>
    <xf numFmtId="3" fontId="39" fillId="0" borderId="0" xfId="0" applyNumberFormat="1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vertical="center"/>
    </xf>
    <xf numFmtId="3" fontId="27" fillId="18" borderId="31" xfId="0" applyNumberFormat="1" applyFont="1" applyFill="1" applyBorder="1" applyAlignment="1" applyProtection="1">
      <alignment horizontal="left" vertical="center"/>
    </xf>
    <xf numFmtId="3" fontId="39" fillId="18" borderId="41" xfId="0" applyNumberFormat="1" applyFont="1" applyFill="1" applyBorder="1" applyAlignment="1" applyProtection="1">
      <alignment horizontal="center" vertical="center"/>
    </xf>
    <xf numFmtId="3" fontId="39" fillId="18" borderId="32" xfId="0" applyNumberFormat="1" applyFont="1" applyFill="1" applyBorder="1" applyAlignment="1" applyProtection="1">
      <alignment horizontal="center" vertical="center"/>
    </xf>
    <xf numFmtId="3" fontId="27" fillId="0" borderId="14" xfId="0" applyNumberFormat="1" applyFont="1" applyFill="1" applyBorder="1" applyAlignment="1" applyProtection="1">
      <alignment horizontal="left" vertical="center"/>
    </xf>
    <xf numFmtId="3" fontId="39" fillId="0" borderId="15" xfId="0" applyNumberFormat="1" applyFont="1" applyFill="1" applyBorder="1" applyAlignment="1" applyProtection="1">
      <alignment horizontal="center" vertical="center"/>
    </xf>
    <xf numFmtId="3" fontId="39" fillId="0" borderId="41" xfId="0" applyNumberFormat="1" applyFont="1" applyFill="1" applyBorder="1" applyAlignment="1" applyProtection="1">
      <alignment horizontal="center" vertical="center"/>
    </xf>
    <xf numFmtId="3" fontId="39" fillId="0" borderId="32" xfId="0" applyNumberFormat="1" applyFont="1" applyFill="1" applyBorder="1" applyAlignment="1" applyProtection="1">
      <alignment horizontal="center" vertical="center"/>
    </xf>
    <xf numFmtId="0" fontId="29" fillId="0" borderId="21" xfId="0" applyFont="1" applyFill="1" applyBorder="1" applyAlignment="1" applyProtection="1">
      <alignment horizontal="left" vertical="center" wrapText="1"/>
    </xf>
    <xf numFmtId="0" fontId="32" fillId="0" borderId="47" xfId="0" applyFont="1" applyFill="1" applyBorder="1" applyAlignment="1" applyProtection="1">
      <alignment horizontal="left" vertical="center"/>
    </xf>
    <xf numFmtId="0" fontId="32" fillId="0" borderId="28" xfId="0" applyFont="1" applyFill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50" fillId="0" borderId="0" xfId="0" applyFont="1" applyFill="1" applyBorder="1" applyProtection="1"/>
    <xf numFmtId="0" fontId="26" fillId="0" borderId="0" xfId="0" applyFont="1" applyBorder="1" applyProtection="1"/>
    <xf numFmtId="0" fontId="51" fillId="0" borderId="0" xfId="0" applyFont="1" applyAlignment="1" applyProtection="1">
      <alignment vertical="center"/>
    </xf>
    <xf numFmtId="0" fontId="29" fillId="0" borderId="0" xfId="0" applyFont="1" applyAlignment="1" applyProtection="1"/>
    <xf numFmtId="0" fontId="24" fillId="0" borderId="0" xfId="0" applyFont="1" applyAlignment="1" applyProtection="1"/>
    <xf numFmtId="0" fontId="51" fillId="0" borderId="0" xfId="0" applyFont="1" applyBorder="1" applyAlignment="1" applyProtection="1">
      <alignment vertical="center"/>
    </xf>
    <xf numFmtId="0" fontId="51" fillId="0" borderId="0" xfId="0" applyFont="1" applyAlignment="1" applyProtection="1">
      <alignment horizontal="center" vertical="center"/>
    </xf>
    <xf numFmtId="0" fontId="52" fillId="0" borderId="0" xfId="0" applyFont="1" applyFill="1" applyBorder="1" applyAlignment="1" applyProtection="1"/>
    <xf numFmtId="0" fontId="51" fillId="0" borderId="0" xfId="0" applyFont="1" applyBorder="1" applyAlignment="1" applyProtection="1"/>
    <xf numFmtId="0" fontId="53" fillId="0" borderId="0" xfId="0" applyFont="1" applyFill="1" applyBorder="1" applyAlignment="1" applyProtection="1"/>
    <xf numFmtId="0" fontId="37" fillId="12" borderId="39" xfId="0" applyFont="1" applyFill="1" applyBorder="1" applyAlignment="1" applyProtection="1">
      <alignment vertical="center"/>
    </xf>
    <xf numFmtId="0" fontId="37" fillId="12" borderId="10" xfId="0" applyFont="1" applyFill="1" applyBorder="1" applyAlignment="1" applyProtection="1">
      <alignment vertical="center"/>
    </xf>
    <xf numFmtId="0" fontId="37" fillId="12" borderId="10" xfId="0" applyFont="1" applyFill="1" applyBorder="1" applyAlignment="1" applyProtection="1">
      <alignment horizontal="center" vertical="center"/>
    </xf>
    <xf numFmtId="0" fontId="0" fillId="12" borderId="10" xfId="0" applyFont="1" applyFill="1" applyBorder="1" applyAlignment="1" applyProtection="1">
      <alignment horizontal="center" vertical="center"/>
    </xf>
    <xf numFmtId="0" fontId="0" fillId="12" borderId="4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/>
    <xf numFmtId="0" fontId="37" fillId="0" borderId="0" xfId="0" applyFont="1" applyBorder="1" applyAlignment="1" applyProtection="1">
      <alignment vertical="center"/>
    </xf>
    <xf numFmtId="0" fontId="37" fillId="0" borderId="12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 vertical="center"/>
    </xf>
    <xf numFmtId="0" fontId="54" fillId="0" borderId="0" xfId="0" applyFont="1" applyFill="1" applyBorder="1" applyAlignment="1" applyProtection="1"/>
    <xf numFmtId="0" fontId="37" fillId="0" borderId="0" xfId="0" applyFont="1" applyBorder="1" applyAlignment="1" applyProtection="1"/>
    <xf numFmtId="0" fontId="37" fillId="0" borderId="24" xfId="0" applyFont="1" applyBorder="1" applyAlignment="1" applyProtection="1">
      <alignment horizontal="center" vertical="center"/>
    </xf>
    <xf numFmtId="0" fontId="37" fillId="0" borderId="33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/>
    <xf numFmtId="0" fontId="55" fillId="0" borderId="0" xfId="0" applyFont="1" applyFill="1" applyBorder="1" applyAlignment="1" applyProtection="1"/>
    <xf numFmtId="0" fontId="21" fillId="0" borderId="0" xfId="0" applyFont="1" applyBorder="1" applyAlignment="1" applyProtection="1"/>
    <xf numFmtId="0" fontId="51" fillId="0" borderId="0" xfId="0" applyFont="1" applyAlignment="1" applyProtection="1">
      <alignment horizontal="left" vertical="center"/>
    </xf>
    <xf numFmtId="0" fontId="52" fillId="0" borderId="0" xfId="0" applyFont="1" applyFill="1" applyBorder="1" applyAlignment="1" applyProtection="1">
      <alignment vertical="center"/>
    </xf>
    <xf numFmtId="0" fontId="29" fillId="0" borderId="12" xfId="0" applyFont="1" applyBorder="1" applyAlignment="1" applyProtection="1">
      <alignment horizontal="center" vertical="center" textRotation="90"/>
    </xf>
    <xf numFmtId="0" fontId="0" fillId="0" borderId="24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45" fillId="0" borderId="12" xfId="0" applyFont="1" applyFill="1" applyBorder="1" applyAlignment="1" applyProtection="1">
      <alignment horizontal="center" vertical="center"/>
    </xf>
    <xf numFmtId="0" fontId="51" fillId="0" borderId="0" xfId="0" applyFont="1" applyAlignment="1" applyProtection="1">
      <alignment horizontal="right" vertical="center"/>
    </xf>
    <xf numFmtId="4" fontId="16" fillId="5" borderId="48" xfId="0" applyNumberFormat="1" applyFont="1" applyFill="1" applyBorder="1" applyAlignment="1" applyProtection="1">
      <alignment horizontal="right" vertical="center"/>
      <protection locked="0"/>
    </xf>
    <xf numFmtId="3" fontId="37" fillId="0" borderId="53" xfId="0" applyNumberFormat="1" applyFont="1" applyFill="1" applyBorder="1" applyAlignment="1" applyProtection="1">
      <alignment horizontal="left" vertical="center"/>
    </xf>
    <xf numFmtId="166" fontId="16" fillId="5" borderId="48" xfId="0" applyNumberFormat="1" applyFont="1" applyFill="1" applyBorder="1" applyAlignment="1" applyProtection="1">
      <alignment horizontal="right" vertical="center"/>
      <protection locked="0"/>
    </xf>
    <xf numFmtId="166" fontId="16" fillId="5" borderId="52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 horizontal="left" vertical="center"/>
    </xf>
    <xf numFmtId="0" fontId="0" fillId="0" borderId="0" xfId="0" applyBorder="1"/>
    <xf numFmtId="0" fontId="29" fillId="0" borderId="0" xfId="0" applyFont="1" applyAlignment="1">
      <alignment horizontal="center"/>
    </xf>
    <xf numFmtId="0" fontId="29" fillId="0" borderId="0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29" fillId="0" borderId="55" xfId="0" applyFont="1" applyBorder="1" applyAlignment="1">
      <alignment vertical="center"/>
    </xf>
    <xf numFmtId="0" fontId="29" fillId="0" borderId="56" xfId="0" applyFont="1" applyBorder="1" applyAlignment="1">
      <alignment vertical="center"/>
    </xf>
    <xf numFmtId="0" fontId="29" fillId="0" borderId="58" xfId="0" applyFont="1" applyBorder="1" applyAlignment="1">
      <alignment horizontal="center" vertical="center"/>
    </xf>
    <xf numFmtId="49" fontId="0" fillId="0" borderId="59" xfId="0" applyNumberFormat="1" applyFill="1" applyBorder="1" applyAlignment="1">
      <alignment horizontal="left" vertical="top"/>
    </xf>
    <xf numFmtId="0" fontId="0" fillId="0" borderId="60" xfId="0" applyFill="1" applyBorder="1" applyAlignment="1">
      <alignment vertical="top"/>
    </xf>
    <xf numFmtId="167" fontId="0" fillId="19" borderId="61" xfId="0" applyNumberFormat="1" applyFill="1" applyBorder="1" applyAlignment="1">
      <alignment horizontal="center" vertical="center"/>
    </xf>
    <xf numFmtId="4" fontId="0" fillId="19" borderId="62" xfId="0" applyNumberFormat="1" applyFill="1" applyBorder="1" applyAlignment="1">
      <alignment horizontal="right" vertical="center"/>
    </xf>
    <xf numFmtId="4" fontId="0" fillId="19" borderId="63" xfId="0" applyNumberFormat="1" applyFill="1" applyBorder="1" applyAlignment="1">
      <alignment horizontal="right" vertical="center"/>
    </xf>
    <xf numFmtId="49" fontId="0" fillId="0" borderId="64" xfId="0" applyNumberFormat="1" applyFill="1" applyBorder="1" applyAlignment="1">
      <alignment horizontal="left" vertical="top"/>
    </xf>
    <xf numFmtId="0" fontId="0" fillId="0" borderId="65" xfId="0" applyFill="1" applyBorder="1" applyAlignment="1">
      <alignment vertical="top"/>
    </xf>
    <xf numFmtId="167" fontId="0" fillId="19" borderId="66" xfId="0" applyNumberFormat="1" applyFill="1" applyBorder="1" applyAlignment="1">
      <alignment horizontal="center" vertical="center"/>
    </xf>
    <xf numFmtId="4" fontId="0" fillId="19" borderId="68" xfId="0" applyNumberFormat="1" applyFill="1" applyBorder="1" applyAlignment="1">
      <alignment horizontal="right" vertical="center"/>
    </xf>
    <xf numFmtId="4" fontId="56" fillId="19" borderId="69" xfId="0" applyNumberFormat="1" applyFont="1" applyFill="1" applyBorder="1" applyAlignment="1">
      <alignment horizontal="right" vertical="center"/>
    </xf>
    <xf numFmtId="49" fontId="0" fillId="0" borderId="70" xfId="0" applyNumberFormat="1" applyFill="1" applyBorder="1" applyAlignment="1">
      <alignment horizontal="left" vertical="top"/>
    </xf>
    <xf numFmtId="0" fontId="0" fillId="0" borderId="71" xfId="0" applyFill="1" applyBorder="1" applyAlignment="1">
      <alignment vertical="top"/>
    </xf>
    <xf numFmtId="167" fontId="0" fillId="19" borderId="72" xfId="0" applyNumberFormat="1" applyFill="1" applyBorder="1" applyAlignment="1">
      <alignment horizontal="center" vertical="center"/>
    </xf>
    <xf numFmtId="4" fontId="0" fillId="19" borderId="73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7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horizontal="right" vertical="center"/>
    </xf>
    <xf numFmtId="49" fontId="0" fillId="0" borderId="74" xfId="0" applyNumberFormat="1" applyFill="1" applyBorder="1" applyAlignment="1">
      <alignment horizontal="left" vertical="top"/>
    </xf>
    <xf numFmtId="0" fontId="0" fillId="0" borderId="75" xfId="0" applyFill="1" applyBorder="1" applyAlignment="1">
      <alignment vertical="top"/>
    </xf>
    <xf numFmtId="167" fontId="0" fillId="19" borderId="76" xfId="0" applyNumberFormat="1" applyFill="1" applyBorder="1" applyAlignment="1">
      <alignment horizontal="center" vertical="center"/>
    </xf>
    <xf numFmtId="4" fontId="0" fillId="19" borderId="77" xfId="0" applyNumberFormat="1" applyFill="1" applyBorder="1" applyAlignment="1">
      <alignment horizontal="right" vertical="center"/>
    </xf>
    <xf numFmtId="4" fontId="56" fillId="19" borderId="77" xfId="0" applyNumberFormat="1" applyFont="1" applyFill="1" applyBorder="1" applyAlignment="1">
      <alignment horizontal="right" vertical="center"/>
    </xf>
    <xf numFmtId="49" fontId="0" fillId="0" borderId="79" xfId="0" applyNumberFormat="1" applyFill="1" applyBorder="1" applyAlignment="1">
      <alignment horizontal="left" vertical="top"/>
    </xf>
    <xf numFmtId="0" fontId="0" fillId="0" borderId="80" xfId="0" applyFill="1" applyBorder="1" applyAlignment="1">
      <alignment vertical="top"/>
    </xf>
    <xf numFmtId="167" fontId="0" fillId="19" borderId="81" xfId="0" applyNumberFormat="1" applyFill="1" applyBorder="1" applyAlignment="1">
      <alignment horizontal="center" vertical="center"/>
    </xf>
    <xf numFmtId="4" fontId="0" fillId="19" borderId="83" xfId="0" applyNumberFormat="1" applyFill="1" applyBorder="1" applyAlignment="1">
      <alignment horizontal="right" vertical="center"/>
    </xf>
    <xf numFmtId="4" fontId="0" fillId="19" borderId="84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Font="1" applyFill="1" applyAlignment="1" applyProtection="1">
      <alignment horizontal="center" vertical="center"/>
    </xf>
    <xf numFmtId="3" fontId="37" fillId="0" borderId="85" xfId="0" applyNumberFormat="1" applyFont="1" applyFill="1" applyBorder="1" applyAlignment="1" applyProtection="1">
      <alignment horizontal="right" vertical="center"/>
    </xf>
    <xf numFmtId="3" fontId="0" fillId="12" borderId="26" xfId="0" applyNumberFormat="1" applyFont="1" applyFill="1" applyBorder="1" applyAlignment="1" applyProtection="1">
      <alignment horizontal="left" vertical="center"/>
    </xf>
    <xf numFmtId="3" fontId="0" fillId="12" borderId="23" xfId="0" applyNumberFormat="1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center" vertical="center"/>
    </xf>
    <xf numFmtId="0" fontId="0" fillId="0" borderId="86" xfId="0" applyFont="1" applyBorder="1" applyAlignment="1" applyProtection="1"/>
    <xf numFmtId="0" fontId="0" fillId="0" borderId="87" xfId="0" applyFont="1" applyBorder="1" applyAlignment="1" applyProtection="1"/>
    <xf numFmtId="0" fontId="0" fillId="0" borderId="88" xfId="0" applyFont="1" applyBorder="1" applyAlignment="1" applyProtection="1"/>
    <xf numFmtId="0" fontId="0" fillId="0" borderId="51" xfId="0" applyFont="1" applyBorder="1" applyAlignment="1" applyProtection="1"/>
    <xf numFmtId="0" fontId="32" fillId="0" borderId="89" xfId="0" applyFont="1" applyFill="1" applyBorder="1" applyAlignment="1" applyProtection="1">
      <alignment horizontal="left" vertical="center"/>
    </xf>
    <xf numFmtId="0" fontId="0" fillId="0" borderId="90" xfId="0" applyFont="1" applyBorder="1" applyAlignment="1" applyProtection="1"/>
    <xf numFmtId="0" fontId="0" fillId="0" borderId="91" xfId="0" applyFont="1" applyBorder="1" applyAlignment="1" applyProtection="1"/>
    <xf numFmtId="0" fontId="29" fillId="0" borderId="92" xfId="0" applyFont="1" applyBorder="1" applyAlignment="1" applyProtection="1">
      <alignment vertical="top" textRotation="90" wrapText="1"/>
    </xf>
    <xf numFmtId="0" fontId="29" fillId="0" borderId="93" xfId="0" applyFont="1" applyBorder="1" applyAlignment="1" applyProtection="1">
      <alignment vertical="top" textRotation="90" wrapText="1"/>
    </xf>
    <xf numFmtId="0" fontId="32" fillId="0" borderId="94" xfId="0" applyFont="1" applyFill="1" applyBorder="1" applyAlignment="1" applyProtection="1">
      <alignment horizontal="left" vertical="center"/>
    </xf>
    <xf numFmtId="0" fontId="32" fillId="0" borderId="95" xfId="0" applyFont="1" applyFill="1" applyBorder="1" applyAlignment="1" applyProtection="1">
      <alignment horizontal="left" vertical="center"/>
    </xf>
    <xf numFmtId="3" fontId="36" fillId="0" borderId="50" xfId="0" applyNumberFormat="1" applyFont="1" applyFill="1" applyBorder="1" applyAlignment="1" applyProtection="1">
      <alignment horizontal="left" vertical="center"/>
    </xf>
    <xf numFmtId="3" fontId="37" fillId="0" borderId="25" xfId="0" applyNumberFormat="1" applyFont="1" applyFill="1" applyBorder="1" applyAlignment="1" applyProtection="1">
      <alignment horizontal="right" vertical="center"/>
    </xf>
    <xf numFmtId="3" fontId="36" fillId="0" borderId="26" xfId="0" applyNumberFormat="1" applyFont="1" applyFill="1" applyBorder="1" applyAlignment="1" applyProtection="1">
      <alignment horizontal="left" vertical="center"/>
    </xf>
    <xf numFmtId="3" fontId="37" fillId="0" borderId="27" xfId="0" applyNumberFormat="1" applyFont="1" applyFill="1" applyBorder="1" applyAlignment="1" applyProtection="1">
      <alignment horizontal="right" vertical="center"/>
    </xf>
    <xf numFmtId="3" fontId="36" fillId="0" borderId="23" xfId="0" applyNumberFormat="1" applyFont="1" applyFill="1" applyBorder="1" applyAlignment="1" applyProtection="1">
      <alignment horizontal="left" vertical="center"/>
    </xf>
    <xf numFmtId="3" fontId="37" fillId="0" borderId="20" xfId="0" applyNumberFormat="1" applyFont="1" applyFill="1" applyBorder="1" applyAlignment="1" applyProtection="1">
      <alignment horizontal="right" vertical="center"/>
    </xf>
    <xf numFmtId="3" fontId="36" fillId="0" borderId="22" xfId="0" applyNumberFormat="1" applyFont="1" applyFill="1" applyBorder="1" applyAlignment="1" applyProtection="1">
      <alignment horizontal="left" vertical="center"/>
    </xf>
    <xf numFmtId="0" fontId="32" fillId="0" borderId="49" xfId="0" applyFont="1" applyFill="1" applyBorder="1" applyAlignment="1" applyProtection="1">
      <alignment horizontal="left" vertical="center"/>
    </xf>
    <xf numFmtId="168" fontId="37" fillId="12" borderId="25" xfId="0" applyNumberFormat="1" applyFont="1" applyFill="1" applyBorder="1" applyAlignment="1" applyProtection="1">
      <alignment horizontal="right" vertical="center"/>
    </xf>
    <xf numFmtId="0" fontId="29" fillId="12" borderId="92" xfId="0" applyFont="1" applyFill="1" applyBorder="1" applyAlignment="1" applyProtection="1">
      <alignment horizontal="left" vertical="center"/>
    </xf>
    <xf numFmtId="4" fontId="38" fillId="0" borderId="96" xfId="0" applyNumberFormat="1" applyFont="1" applyFill="1" applyBorder="1" applyAlignment="1" applyProtection="1">
      <alignment horizontal="right" vertical="center"/>
    </xf>
    <xf numFmtId="4" fontId="38" fillId="0" borderId="31" xfId="0" applyNumberFormat="1" applyFont="1" applyBorder="1" applyAlignment="1" applyProtection="1">
      <alignment horizontal="right" vertical="center"/>
    </xf>
    <xf numFmtId="3" fontId="23" fillId="0" borderId="97" xfId="0" applyNumberFormat="1" applyFont="1" applyFill="1" applyBorder="1" applyAlignment="1" applyProtection="1">
      <alignment horizontal="right" vertical="center"/>
    </xf>
    <xf numFmtId="168" fontId="32" fillId="0" borderId="41" xfId="0" applyNumberFormat="1" applyFont="1" applyFill="1" applyBorder="1" applyAlignment="1" applyProtection="1">
      <alignment horizontal="right" vertical="center"/>
    </xf>
    <xf numFmtId="3" fontId="29" fillId="0" borderId="32" xfId="0" applyNumberFormat="1" applyFont="1" applyFill="1" applyBorder="1" applyAlignment="1" applyProtection="1">
      <alignment horizontal="left" vertical="center"/>
    </xf>
    <xf numFmtId="168" fontId="32" fillId="12" borderId="98" xfId="0" applyNumberFormat="1" applyFont="1" applyFill="1" applyBorder="1" applyAlignment="1" applyProtection="1">
      <alignment horizontal="right" vertical="center"/>
    </xf>
    <xf numFmtId="3" fontId="35" fillId="12" borderId="99" xfId="0" applyNumberFormat="1" applyFont="1" applyFill="1" applyBorder="1" applyAlignment="1" applyProtection="1">
      <alignment horizontal="left" vertical="center"/>
    </xf>
    <xf numFmtId="0" fontId="51" fillId="0" borderId="0" xfId="0" applyFont="1" applyFill="1" applyAlignment="1" applyProtection="1">
      <alignment vertical="center"/>
    </xf>
    <xf numFmtId="0" fontId="51" fillId="0" borderId="0" xfId="0" applyFont="1" applyFill="1" applyAlignment="1" applyProtection="1">
      <alignment horizontal="center" vertical="center"/>
    </xf>
    <xf numFmtId="0" fontId="51" fillId="0" borderId="0" xfId="0" applyFont="1" applyFill="1" applyAlignment="1" applyProtection="1">
      <alignment horizontal="right" vertical="center"/>
    </xf>
    <xf numFmtId="0" fontId="51" fillId="0" borderId="0" xfId="0" applyFont="1" applyFill="1" applyBorder="1" applyAlignment="1" applyProtection="1">
      <alignment vertical="center"/>
    </xf>
    <xf numFmtId="0" fontId="24" fillId="0" borderId="0" xfId="0" applyFont="1" applyFill="1" applyAlignment="1" applyProtection="1"/>
    <xf numFmtId="0" fontId="51" fillId="0" borderId="0" xfId="0" applyFont="1" applyFill="1" applyBorder="1" applyAlignment="1" applyProtection="1"/>
    <xf numFmtId="0" fontId="60" fillId="0" borderId="0" xfId="0" applyFont="1" applyAlignment="1" applyProtection="1">
      <alignment horizontal="left" vertical="center"/>
    </xf>
    <xf numFmtId="0" fontId="34" fillId="0" borderId="0" xfId="0" applyFont="1"/>
    <xf numFmtId="4" fontId="29" fillId="19" borderId="100" xfId="0" applyNumberFormat="1" applyFont="1" applyFill="1" applyBorder="1" applyAlignment="1">
      <alignment vertical="center"/>
    </xf>
    <xf numFmtId="3" fontId="37" fillId="0" borderId="103" xfId="0" applyNumberFormat="1" applyFont="1" applyFill="1" applyBorder="1" applyAlignment="1" applyProtection="1">
      <alignment horizontal="left" vertical="center"/>
    </xf>
    <xf numFmtId="165" fontId="16" fillId="5" borderId="48" xfId="0" applyNumberFormat="1" applyFont="1" applyFill="1" applyBorder="1" applyAlignment="1" applyProtection="1">
      <alignment horizontal="right" vertical="center"/>
      <protection locked="0"/>
    </xf>
    <xf numFmtId="3" fontId="34" fillId="0" borderId="0" xfId="0" applyNumberFormat="1" applyFont="1" applyBorder="1" applyAlignment="1" applyProtection="1">
      <alignment horizontal="left" vertical="top" wrapText="1"/>
    </xf>
    <xf numFmtId="4" fontId="0" fillId="0" borderId="0" xfId="0" applyNumberFormat="1" applyFont="1" applyFill="1" applyBorder="1" applyAlignment="1">
      <alignment vertical="center"/>
    </xf>
    <xf numFmtId="4" fontId="0" fillId="20" borderId="100" xfId="0" applyNumberFormat="1" applyFont="1" applyFill="1" applyBorder="1" applyAlignment="1">
      <alignment vertical="center"/>
    </xf>
    <xf numFmtId="0" fontId="61" fillId="0" borderId="0" xfId="0" applyFont="1" applyAlignment="1" applyProtection="1">
      <alignment horizontal="center" vertical="center"/>
    </xf>
    <xf numFmtId="4" fontId="29" fillId="21" borderId="62" xfId="0" applyNumberFormat="1" applyFont="1" applyFill="1" applyBorder="1" applyAlignment="1">
      <alignment vertical="center"/>
    </xf>
    <xf numFmtId="4" fontId="29" fillId="21" borderId="82" xfId="0" applyNumberFormat="1" applyFont="1" applyFill="1" applyBorder="1" applyAlignment="1">
      <alignment horizontal="right" vertical="center"/>
    </xf>
    <xf numFmtId="4" fontId="29" fillId="21" borderId="67" xfId="0" applyNumberFormat="1" applyFont="1" applyFill="1" applyBorder="1" applyAlignment="1">
      <alignment vertical="center"/>
    </xf>
    <xf numFmtId="4" fontId="29" fillId="21" borderId="78" xfId="0" applyNumberFormat="1" applyFont="1" applyFill="1" applyBorder="1" applyAlignment="1">
      <alignment vertical="center"/>
    </xf>
    <xf numFmtId="4" fontId="29" fillId="0" borderId="21" xfId="0" applyNumberFormat="1" applyFont="1" applyFill="1" applyBorder="1" applyAlignment="1" applyProtection="1">
      <alignment horizontal="right" vertical="center"/>
    </xf>
    <xf numFmtId="3" fontId="32" fillId="0" borderId="41" xfId="0" applyNumberFormat="1" applyFont="1" applyFill="1" applyBorder="1" applyAlignment="1" applyProtection="1">
      <alignment horizontal="left" vertical="center"/>
    </xf>
    <xf numFmtId="3" fontId="29" fillId="0" borderId="10" xfId="0" applyNumberFormat="1" applyFont="1" applyFill="1" applyBorder="1" applyAlignment="1" applyProtection="1">
      <alignment horizontal="left" vertical="center"/>
    </xf>
    <xf numFmtId="3" fontId="0" fillId="0" borderId="96" xfId="0" applyNumberFormat="1" applyFont="1" applyFill="1" applyBorder="1" applyAlignment="1" applyProtection="1">
      <alignment horizontal="right" vertical="center"/>
    </xf>
    <xf numFmtId="3" fontId="0" fillId="0" borderId="54" xfId="0" applyNumberFormat="1" applyFont="1" applyFill="1" applyBorder="1" applyAlignment="1" applyProtection="1">
      <alignment vertical="center"/>
    </xf>
    <xf numFmtId="0" fontId="29" fillId="22" borderId="58" xfId="0" applyFont="1" applyFill="1" applyBorder="1" applyAlignment="1">
      <alignment horizontal="center" vertical="center"/>
    </xf>
    <xf numFmtId="0" fontId="59" fillId="22" borderId="55" xfId="0" applyFont="1" applyFill="1" applyBorder="1" applyAlignment="1">
      <alignment horizontal="center" vertical="center"/>
    </xf>
    <xf numFmtId="0" fontId="29" fillId="22" borderId="0" xfId="0" applyFont="1" applyFill="1" applyBorder="1" applyAlignment="1" applyProtection="1">
      <alignment horizontal="center" wrapText="1"/>
    </xf>
    <xf numFmtId="0" fontId="29" fillId="22" borderId="0" xfId="0" applyFont="1" applyFill="1" applyAlignment="1">
      <alignment horizontal="center" wrapText="1"/>
    </xf>
    <xf numFmtId="0" fontId="29" fillId="22" borderId="0" xfId="0" applyFont="1" applyFill="1" applyBorder="1" applyAlignment="1">
      <alignment horizontal="center" wrapText="1"/>
    </xf>
    <xf numFmtId="0" fontId="29" fillId="22" borderId="57" xfId="0" applyFont="1" applyFill="1" applyBorder="1" applyAlignment="1">
      <alignment horizontal="center" vertical="center"/>
    </xf>
    <xf numFmtId="4" fontId="16" fillId="24" borderId="25" xfId="0" applyNumberFormat="1" applyFont="1" applyFill="1" applyBorder="1" applyAlignment="1" applyProtection="1">
      <alignment horizontal="right" vertical="center"/>
    </xf>
    <xf numFmtId="4" fontId="16" fillId="24" borderId="48" xfId="0" applyNumberFormat="1" applyFont="1" applyFill="1" applyBorder="1" applyAlignment="1" applyProtection="1">
      <alignment horizontal="right" vertical="center"/>
    </xf>
    <xf numFmtId="0" fontId="29" fillId="25" borderId="21" xfId="0" applyFont="1" applyFill="1" applyBorder="1" applyAlignment="1" applyProtection="1">
      <alignment vertical="center"/>
    </xf>
    <xf numFmtId="0" fontId="29" fillId="25" borderId="22" xfId="0" applyFont="1" applyFill="1" applyBorder="1" applyAlignment="1" applyProtection="1">
      <alignment vertical="center"/>
    </xf>
    <xf numFmtId="0" fontId="64" fillId="23" borderId="15" xfId="0" applyFont="1" applyFill="1" applyBorder="1" applyAlignment="1" applyProtection="1">
      <alignment vertical="center"/>
    </xf>
    <xf numFmtId="0" fontId="61" fillId="23" borderId="21" xfId="0" applyFont="1" applyFill="1" applyBorder="1" applyAlignment="1" applyProtection="1">
      <alignment vertical="center"/>
    </xf>
    <xf numFmtId="4" fontId="0" fillId="22" borderId="62" xfId="0" applyNumberFormat="1" applyFill="1" applyBorder="1" applyAlignment="1">
      <alignment horizontal="right" vertical="center"/>
    </xf>
    <xf numFmtId="3" fontId="16" fillId="5" borderId="27" xfId="0" applyNumberFormat="1" applyFont="1" applyFill="1" applyBorder="1" applyAlignment="1" applyProtection="1">
      <alignment horizontal="right" vertical="center"/>
      <protection locked="0"/>
    </xf>
    <xf numFmtId="49" fontId="35" fillId="12" borderId="18" xfId="0" applyNumberFormat="1" applyFont="1" applyFill="1" applyBorder="1" applyAlignment="1" applyProtection="1">
      <alignment horizontal="left" vertical="center"/>
    </xf>
    <xf numFmtId="0" fontId="35" fillId="12" borderId="0" xfId="0" applyFont="1" applyFill="1" applyBorder="1" applyAlignment="1" applyProtection="1">
      <alignment horizontal="left" vertical="center"/>
    </xf>
    <xf numFmtId="0" fontId="35" fillId="12" borderId="0" xfId="0" applyFont="1" applyFill="1" applyBorder="1" applyAlignment="1" applyProtection="1">
      <alignment horizontal="center" vertical="center" wrapText="1"/>
    </xf>
    <xf numFmtId="0" fontId="35" fillId="12" borderId="19" xfId="0" applyFont="1" applyFill="1" applyBorder="1" applyAlignment="1" applyProtection="1">
      <alignment horizontal="center" vertical="center" wrapText="1"/>
    </xf>
    <xf numFmtId="0" fontId="35" fillId="12" borderId="18" xfId="0" quotePrefix="1" applyFont="1" applyFill="1" applyBorder="1" applyAlignment="1" applyProtection="1">
      <alignment horizontal="left" vertical="center"/>
    </xf>
    <xf numFmtId="3" fontId="16" fillId="5" borderId="112" xfId="0" applyNumberFormat="1" applyFont="1" applyFill="1" applyBorder="1" applyAlignment="1" applyProtection="1">
      <alignment horizontal="right" vertical="center"/>
      <protection locked="0"/>
    </xf>
    <xf numFmtId="0" fontId="29" fillId="0" borderId="113" xfId="0" applyFont="1" applyFill="1" applyBorder="1" applyAlignment="1" applyProtection="1">
      <alignment horizontal="left" vertical="center"/>
    </xf>
    <xf numFmtId="3" fontId="37" fillId="0" borderId="115" xfId="0" applyNumberFormat="1" applyFont="1" applyFill="1" applyBorder="1" applyAlignment="1" applyProtection="1">
      <alignment horizontal="left" vertical="center"/>
    </xf>
    <xf numFmtId="0" fontId="29" fillId="0" borderId="116" xfId="0" applyFont="1" applyFill="1" applyBorder="1" applyAlignment="1" applyProtection="1">
      <alignment horizontal="left" vertical="center"/>
    </xf>
    <xf numFmtId="3" fontId="37" fillId="0" borderId="117" xfId="0" applyNumberFormat="1" applyFont="1" applyFill="1" applyBorder="1" applyAlignment="1" applyProtection="1">
      <alignment horizontal="left" vertical="center"/>
    </xf>
    <xf numFmtId="0" fontId="29" fillId="0" borderId="118" xfId="0" applyFont="1" applyFill="1" applyBorder="1" applyAlignment="1" applyProtection="1">
      <alignment horizontal="left" vertical="center"/>
    </xf>
    <xf numFmtId="3" fontId="16" fillId="5" borderId="119" xfId="0" applyNumberFormat="1" applyFont="1" applyFill="1" applyBorder="1" applyAlignment="1" applyProtection="1">
      <alignment horizontal="right" vertical="center"/>
      <protection locked="0"/>
    </xf>
    <xf numFmtId="3" fontId="37" fillId="0" borderId="120" xfId="0" applyNumberFormat="1" applyFont="1" applyFill="1" applyBorder="1" applyAlignment="1" applyProtection="1">
      <alignment horizontal="left" vertical="center"/>
    </xf>
    <xf numFmtId="3" fontId="37" fillId="17" borderId="121" xfId="0" applyNumberFormat="1" applyFont="1" applyFill="1" applyBorder="1" applyAlignment="1" applyProtection="1">
      <alignment horizontal="left" vertical="center"/>
    </xf>
    <xf numFmtId="3" fontId="37" fillId="17" borderId="122" xfId="0" applyNumberFormat="1" applyFont="1" applyFill="1" applyBorder="1" applyAlignment="1" applyProtection="1">
      <alignment horizontal="left" vertical="center"/>
    </xf>
    <xf numFmtId="3" fontId="37" fillId="17" borderId="123" xfId="0" applyNumberFormat="1" applyFont="1" applyFill="1" applyBorder="1" applyAlignment="1" applyProtection="1">
      <alignment horizontal="left" vertical="center"/>
    </xf>
    <xf numFmtId="3" fontId="16" fillId="0" borderId="113" xfId="0" applyNumberFormat="1" applyFont="1" applyFill="1" applyBorder="1" applyAlignment="1" applyProtection="1">
      <alignment horizontal="right" vertical="center"/>
    </xf>
    <xf numFmtId="3" fontId="16" fillId="0" borderId="116" xfId="0" applyNumberFormat="1" applyFont="1" applyFill="1" applyBorder="1" applyAlignment="1" applyProtection="1">
      <alignment horizontal="right" vertical="center"/>
    </xf>
    <xf numFmtId="3" fontId="16" fillId="0" borderId="118" xfId="0" applyNumberFormat="1" applyFont="1" applyFill="1" applyBorder="1" applyAlignment="1" applyProtection="1">
      <alignment horizontal="right" vertical="center"/>
    </xf>
    <xf numFmtId="0" fontId="32" fillId="26" borderId="112" xfId="0" applyFont="1" applyFill="1" applyBorder="1" applyAlignment="1" applyProtection="1">
      <alignment horizontal="center" vertical="center"/>
    </xf>
    <xf numFmtId="3" fontId="36" fillId="26" borderId="112" xfId="0" applyNumberFormat="1" applyFont="1" applyFill="1" applyBorder="1" applyAlignment="1" applyProtection="1">
      <alignment horizontal="left" vertical="center"/>
    </xf>
    <xf numFmtId="0" fontId="32" fillId="26" borderId="119" xfId="0" applyFont="1" applyFill="1" applyBorder="1" applyAlignment="1" applyProtection="1">
      <alignment horizontal="center" vertical="center"/>
    </xf>
    <xf numFmtId="3" fontId="36" fillId="26" borderId="119" xfId="0" applyNumberFormat="1" applyFont="1" applyFill="1" applyBorder="1" applyAlignment="1" applyProtection="1">
      <alignment horizontal="left" vertical="center"/>
    </xf>
    <xf numFmtId="3" fontId="16" fillId="5" borderId="125" xfId="0" applyNumberFormat="1" applyFont="1" applyFill="1" applyBorder="1" applyAlignment="1" applyProtection="1">
      <alignment horizontal="right" vertical="center"/>
      <protection locked="0"/>
    </xf>
    <xf numFmtId="4" fontId="16" fillId="5" borderId="14" xfId="0" applyNumberFormat="1" applyFont="1" applyFill="1" applyBorder="1" applyAlignment="1" applyProtection="1">
      <alignment horizontal="right" vertical="center"/>
      <protection locked="0"/>
    </xf>
    <xf numFmtId="4" fontId="16" fillId="5" borderId="27" xfId="0" applyNumberFormat="1" applyFont="1" applyFill="1" applyBorder="1" applyAlignment="1" applyProtection="1">
      <alignment horizontal="right" vertical="center"/>
      <protection locked="0"/>
    </xf>
    <xf numFmtId="4" fontId="16" fillId="24" borderId="14" xfId="0" applyNumberFormat="1" applyFont="1" applyFill="1" applyBorder="1" applyAlignment="1" applyProtection="1">
      <alignment horizontal="right" vertical="center"/>
    </xf>
    <xf numFmtId="4" fontId="16" fillId="24" borderId="27" xfId="0" applyNumberFormat="1" applyFont="1" applyFill="1" applyBorder="1" applyAlignment="1" applyProtection="1">
      <alignment horizontal="right" vertical="center"/>
    </xf>
    <xf numFmtId="3" fontId="37" fillId="0" borderId="127" xfId="0" applyNumberFormat="1" applyFont="1" applyFill="1" applyBorder="1" applyAlignment="1" applyProtection="1">
      <alignment horizontal="left" vertical="center"/>
    </xf>
    <xf numFmtId="4" fontId="16" fillId="5" borderId="126" xfId="0" applyNumberFormat="1" applyFont="1" applyFill="1" applyBorder="1" applyAlignment="1" applyProtection="1">
      <alignment horizontal="right" vertical="center"/>
      <protection locked="0"/>
    </xf>
    <xf numFmtId="165" fontId="16" fillId="5" borderId="14" xfId="0" applyNumberFormat="1" applyFont="1" applyFill="1" applyBorder="1" applyAlignment="1" applyProtection="1">
      <alignment horizontal="right" vertical="center"/>
      <protection locked="0"/>
    </xf>
    <xf numFmtId="165" fontId="16" fillId="5" borderId="27" xfId="0" applyNumberFormat="1" applyFont="1" applyFill="1" applyBorder="1" applyAlignment="1" applyProtection="1">
      <alignment horizontal="right" vertical="center"/>
      <protection locked="0"/>
    </xf>
    <xf numFmtId="165" fontId="16" fillId="5" borderId="126" xfId="0" applyNumberFormat="1" applyFont="1" applyFill="1" applyBorder="1" applyAlignment="1" applyProtection="1">
      <alignment horizontal="right" vertical="center"/>
      <protection locked="0"/>
    </xf>
    <xf numFmtId="4" fontId="16" fillId="0" borderId="14" xfId="0" applyNumberFormat="1" applyFont="1" applyFill="1" applyBorder="1" applyAlignment="1" applyProtection="1">
      <alignment horizontal="right" vertical="center"/>
    </xf>
    <xf numFmtId="4" fontId="16" fillId="0" borderId="126" xfId="0" applyNumberFormat="1" applyFont="1" applyFill="1" applyBorder="1" applyAlignment="1" applyProtection="1">
      <alignment horizontal="right" vertical="center"/>
    </xf>
    <xf numFmtId="3" fontId="37" fillId="0" borderId="129" xfId="0" applyNumberFormat="1" applyFont="1" applyFill="1" applyBorder="1" applyAlignment="1" applyProtection="1">
      <alignment horizontal="left" vertical="center"/>
    </xf>
    <xf numFmtId="4" fontId="16" fillId="0" borderId="27" xfId="0" applyNumberFormat="1" applyFont="1" applyFill="1" applyBorder="1" applyAlignment="1" applyProtection="1">
      <alignment horizontal="right" vertical="center"/>
    </xf>
    <xf numFmtId="166" fontId="16" fillId="5" borderId="14" xfId="0" applyNumberFormat="1" applyFont="1" applyFill="1" applyBorder="1" applyAlignment="1" applyProtection="1">
      <alignment horizontal="right" vertical="center"/>
      <protection locked="0"/>
    </xf>
    <xf numFmtId="166" fontId="16" fillId="5" borderId="27" xfId="0" applyNumberFormat="1" applyFont="1" applyFill="1" applyBorder="1" applyAlignment="1" applyProtection="1">
      <alignment horizontal="right" vertical="center"/>
      <protection locked="0"/>
    </xf>
    <xf numFmtId="3" fontId="16" fillId="5" borderId="14" xfId="0" applyNumberFormat="1" applyFont="1" applyFill="1" applyBorder="1" applyAlignment="1" applyProtection="1">
      <alignment horizontal="right" vertical="center"/>
      <protection locked="0"/>
    </xf>
    <xf numFmtId="3" fontId="36" fillId="0" borderId="128" xfId="0" applyNumberFormat="1" applyFont="1" applyFill="1" applyBorder="1" applyAlignment="1" applyProtection="1">
      <alignment horizontal="left" vertical="center"/>
    </xf>
    <xf numFmtId="3" fontId="16" fillId="5" borderId="126" xfId="0" applyNumberFormat="1" applyFont="1" applyFill="1" applyBorder="1" applyAlignment="1" applyProtection="1">
      <alignment horizontal="right" vertical="center"/>
      <protection locked="0"/>
    </xf>
    <xf numFmtId="3" fontId="36" fillId="0" borderId="129" xfId="0" applyNumberFormat="1" applyFont="1" applyFill="1" applyBorder="1" applyAlignment="1" applyProtection="1">
      <alignment horizontal="left" vertical="center"/>
    </xf>
    <xf numFmtId="3" fontId="36" fillId="0" borderId="43" xfId="0" applyNumberFormat="1" applyFont="1" applyFill="1" applyBorder="1" applyAlignment="1" applyProtection="1">
      <alignment horizontal="left" vertical="center"/>
    </xf>
    <xf numFmtId="3" fontId="36" fillId="0" borderId="16" xfId="0" applyNumberFormat="1" applyFont="1" applyFill="1" applyBorder="1" applyAlignment="1" applyProtection="1">
      <alignment horizontal="left" vertical="center"/>
    </xf>
    <xf numFmtId="3" fontId="36" fillId="0" borderId="127" xfId="0" applyNumberFormat="1" applyFont="1" applyFill="1" applyBorder="1" applyAlignment="1" applyProtection="1">
      <alignment horizontal="left" vertical="center"/>
    </xf>
    <xf numFmtId="3" fontId="16" fillId="5" borderId="15" xfId="0" applyNumberFormat="1" applyFont="1" applyFill="1" applyBorder="1" applyAlignment="1" applyProtection="1">
      <alignment horizontal="right" vertical="center"/>
      <protection locked="0"/>
    </xf>
    <xf numFmtId="3" fontId="16" fillId="5" borderId="55" xfId="0" applyNumberFormat="1" applyFont="1" applyFill="1" applyBorder="1" applyAlignment="1" applyProtection="1">
      <alignment horizontal="right" vertical="center"/>
      <protection locked="0"/>
    </xf>
    <xf numFmtId="3" fontId="37" fillId="0" borderId="130" xfId="0" applyNumberFormat="1" applyFont="1" applyFill="1" applyBorder="1" applyAlignment="1" applyProtection="1">
      <alignment horizontal="left" vertical="center"/>
    </xf>
    <xf numFmtId="3" fontId="35" fillId="26" borderId="21" xfId="0" quotePrefix="1" applyNumberFormat="1" applyFont="1" applyFill="1" applyBorder="1" applyAlignment="1" applyProtection="1">
      <alignment horizontal="left" vertical="center"/>
    </xf>
    <xf numFmtId="3" fontId="0" fillId="26" borderId="29" xfId="0" applyNumberFormat="1" applyFont="1" applyFill="1" applyBorder="1" applyAlignment="1" applyProtection="1">
      <alignment horizontal="left" vertical="center"/>
    </xf>
    <xf numFmtId="3" fontId="0" fillId="26" borderId="21" xfId="0" applyNumberFormat="1" applyFont="1" applyFill="1" applyBorder="1" applyAlignment="1" applyProtection="1">
      <alignment horizontal="right" vertical="center"/>
    </xf>
    <xf numFmtId="164" fontId="32" fillId="26" borderId="31" xfId="11" applyNumberFormat="1" applyFont="1" applyFill="1" applyBorder="1" applyAlignment="1" applyProtection="1">
      <alignment horizontal="right" vertical="center"/>
    </xf>
    <xf numFmtId="0" fontId="29" fillId="0" borderId="131" xfId="0" applyFont="1" applyFill="1" applyBorder="1" applyAlignment="1" applyProtection="1">
      <alignment horizontal="left" vertical="center"/>
    </xf>
    <xf numFmtId="3" fontId="16" fillId="5" borderId="124" xfId="0" applyNumberFormat="1" applyFont="1" applyFill="1" applyBorder="1" applyAlignment="1" applyProtection="1">
      <alignment horizontal="right" vertical="center"/>
      <protection locked="0"/>
    </xf>
    <xf numFmtId="3" fontId="37" fillId="17" borderId="132" xfId="0" applyNumberFormat="1" applyFont="1" applyFill="1" applyBorder="1" applyAlignment="1" applyProtection="1">
      <alignment horizontal="left" vertical="center"/>
    </xf>
    <xf numFmtId="3" fontId="65" fillId="26" borderId="119" xfId="0" applyNumberFormat="1" applyFont="1" applyFill="1" applyBorder="1" applyAlignment="1" applyProtection="1">
      <alignment horizontal="left" vertical="center"/>
    </xf>
    <xf numFmtId="165" fontId="16" fillId="5" borderId="45" xfId="0" applyNumberFormat="1" applyFont="1" applyFill="1" applyBorder="1" applyAlignment="1" applyProtection="1">
      <alignment horizontal="right" vertical="center"/>
      <protection locked="0"/>
    </xf>
    <xf numFmtId="3" fontId="32" fillId="0" borderId="0" xfId="0" applyNumberFormat="1" applyFont="1" applyFill="1" applyBorder="1" applyAlignment="1" applyProtection="1">
      <alignment horizontal="right" vertical="center"/>
    </xf>
    <xf numFmtId="4" fontId="38" fillId="0" borderId="0" xfId="0" applyNumberFormat="1" applyFont="1" applyBorder="1" applyAlignment="1" applyProtection="1">
      <alignment horizontal="right" vertical="center"/>
    </xf>
    <xf numFmtId="3" fontId="29" fillId="0" borderId="31" xfId="0" applyNumberFormat="1" applyFont="1" applyBorder="1" applyAlignment="1" applyProtection="1">
      <alignment horizontal="center" vertical="center"/>
    </xf>
    <xf numFmtId="3" fontId="29" fillId="0" borderId="41" xfId="0" applyNumberFormat="1" applyFont="1" applyBorder="1" applyAlignment="1" applyProtection="1">
      <alignment horizontal="center" vertical="center"/>
    </xf>
    <xf numFmtId="165" fontId="29" fillId="0" borderId="41" xfId="0" applyNumberFormat="1" applyFont="1" applyBorder="1" applyAlignment="1" applyProtection="1">
      <alignment horizontal="center" vertical="center"/>
    </xf>
    <xf numFmtId="3" fontId="29" fillId="0" borderId="41" xfId="0" applyNumberFormat="1" applyFont="1" applyBorder="1" applyAlignment="1" applyProtection="1">
      <alignment horizontal="right" vertical="center"/>
    </xf>
    <xf numFmtId="3" fontId="23" fillId="0" borderId="41" xfId="0" applyNumberFormat="1" applyFont="1" applyFill="1" applyBorder="1" applyAlignment="1" applyProtection="1">
      <alignment horizontal="right" vertical="center"/>
    </xf>
    <xf numFmtId="3" fontId="32" fillId="0" borderId="41" xfId="0" applyNumberFormat="1" applyFont="1" applyFill="1" applyBorder="1" applyAlignment="1" applyProtection="1">
      <alignment horizontal="right" vertical="center"/>
    </xf>
    <xf numFmtId="4" fontId="16" fillId="5" borderId="31" xfId="0" applyNumberFormat="1" applyFont="1" applyFill="1" applyBorder="1" applyAlignment="1" applyProtection="1">
      <alignment horizontal="right" vertical="center"/>
      <protection locked="0"/>
    </xf>
    <xf numFmtId="3" fontId="37" fillId="0" borderId="32" xfId="0" applyNumberFormat="1" applyFont="1" applyFill="1" applyBorder="1" applyAlignment="1" applyProtection="1">
      <alignment horizontal="left" vertical="center"/>
    </xf>
    <xf numFmtId="169" fontId="37" fillId="28" borderId="31" xfId="0" applyNumberFormat="1" applyFont="1" applyFill="1" applyBorder="1" applyAlignment="1" applyProtection="1">
      <alignment horizontal="right" vertical="center"/>
    </xf>
    <xf numFmtId="169" fontId="32" fillId="0" borderId="20" xfId="0" applyNumberFormat="1" applyFont="1" applyBorder="1" applyAlignment="1" applyProtection="1">
      <alignment horizontal="right" vertical="center"/>
    </xf>
    <xf numFmtId="0" fontId="64" fillId="0" borderId="0" xfId="0" applyFont="1" applyBorder="1" applyAlignment="1" applyProtection="1">
      <alignment horizontal="center" vertical="center"/>
    </xf>
    <xf numFmtId="170" fontId="0" fillId="0" borderId="0" xfId="0" applyNumberFormat="1" applyFont="1" applyBorder="1" applyAlignment="1" applyProtection="1">
      <alignment vertical="center"/>
    </xf>
    <xf numFmtId="10" fontId="0" fillId="0" borderId="0" xfId="0" applyNumberFormat="1" applyFont="1" applyBorder="1" applyAlignment="1" applyProtection="1">
      <alignment horizontal="center" vertical="center"/>
    </xf>
    <xf numFmtId="3" fontId="29" fillId="0" borderId="106" xfId="0" applyNumberFormat="1" applyFont="1" applyBorder="1" applyAlignment="1" applyProtection="1">
      <alignment horizontal="center" vertical="center"/>
    </xf>
    <xf numFmtId="0" fontId="0" fillId="0" borderId="133" xfId="0" applyFont="1" applyBorder="1" applyAlignment="1" applyProtection="1">
      <alignment horizontal="center" vertical="center"/>
    </xf>
    <xf numFmtId="10" fontId="29" fillId="0" borderId="133" xfId="0" applyNumberFormat="1" applyFont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>
      <alignment horizontal="right" vertical="center"/>
    </xf>
    <xf numFmtId="3" fontId="47" fillId="0" borderId="0" xfId="0" applyNumberFormat="1" applyFont="1" applyFill="1" applyBorder="1" applyAlignment="1" applyProtection="1">
      <alignment horizontal="left" vertical="center"/>
    </xf>
    <xf numFmtId="168" fontId="32" fillId="0" borderId="0" xfId="0" applyNumberFormat="1" applyFont="1" applyFill="1" applyBorder="1" applyAlignment="1" applyProtection="1">
      <alignment horizontal="right" vertical="center"/>
    </xf>
    <xf numFmtId="3" fontId="35" fillId="0" borderId="0" xfId="0" applyNumberFormat="1" applyFont="1" applyFill="1" applyBorder="1" applyAlignment="1" applyProtection="1">
      <alignment horizontal="left" vertical="center"/>
    </xf>
    <xf numFmtId="0" fontId="0" fillId="0" borderId="18" xfId="0" applyFont="1" applyBorder="1" applyAlignment="1" applyProtection="1">
      <alignment horizontal="center" vertical="center"/>
    </xf>
    <xf numFmtId="3" fontId="32" fillId="0" borderId="19" xfId="0" applyNumberFormat="1" applyFont="1" applyBorder="1" applyAlignment="1" applyProtection="1">
      <alignment horizontal="left" vertical="center"/>
    </xf>
    <xf numFmtId="0" fontId="0" fillId="0" borderId="20" xfId="0" applyFont="1" applyBorder="1" applyAlignment="1" applyProtection="1">
      <alignment horizontal="center" vertical="center"/>
    </xf>
    <xf numFmtId="0" fontId="29" fillId="0" borderId="21" xfId="0" applyFont="1" applyBorder="1" applyAlignment="1" applyProtection="1">
      <alignment horizontal="left" vertical="center"/>
    </xf>
    <xf numFmtId="0" fontId="0" fillId="0" borderId="21" xfId="0" applyFont="1" applyBorder="1" applyAlignment="1" applyProtection="1">
      <alignment horizontal="center" vertical="center"/>
    </xf>
    <xf numFmtId="4" fontId="0" fillId="0" borderId="21" xfId="0" applyNumberFormat="1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35" fillId="12" borderId="21" xfId="0" applyFont="1" applyFill="1" applyBorder="1" applyAlignment="1" applyProtection="1">
      <alignment horizontal="center" vertical="center" wrapText="1"/>
    </xf>
    <xf numFmtId="0" fontId="35" fillId="12" borderId="22" xfId="0" applyFont="1" applyFill="1" applyBorder="1" applyAlignment="1" applyProtection="1">
      <alignment horizontal="center" vertical="center" wrapText="1"/>
    </xf>
    <xf numFmtId="0" fontId="35" fillId="12" borderId="20" xfId="0" quotePrefix="1" applyFont="1" applyFill="1" applyBorder="1" applyAlignment="1" applyProtection="1">
      <alignment horizontal="left" vertical="center"/>
    </xf>
    <xf numFmtId="0" fontId="29" fillId="12" borderId="22" xfId="0" applyFont="1" applyFill="1" applyBorder="1" applyAlignment="1" applyProtection="1">
      <alignment horizontal="center" vertical="center" wrapText="1"/>
    </xf>
    <xf numFmtId="0" fontId="29" fillId="0" borderId="134" xfId="0" applyFont="1" applyFill="1" applyBorder="1" applyAlignment="1" applyProtection="1">
      <alignment horizontal="left" vertical="center"/>
    </xf>
    <xf numFmtId="3" fontId="16" fillId="5" borderId="31" xfId="0" applyNumberFormat="1" applyFont="1" applyFill="1" applyBorder="1" applyAlignment="1" applyProtection="1">
      <alignment horizontal="right" vertical="center"/>
      <protection locked="0"/>
    </xf>
    <xf numFmtId="3" fontId="37" fillId="17" borderId="106" xfId="0" applyNumberFormat="1" applyFont="1" applyFill="1" applyBorder="1" applyAlignment="1" applyProtection="1">
      <alignment horizontal="left" vertical="center"/>
    </xf>
    <xf numFmtId="3" fontId="16" fillId="0" borderId="31" xfId="0" applyNumberFormat="1" applyFont="1" applyFill="1" applyBorder="1" applyAlignment="1" applyProtection="1">
      <alignment horizontal="right" vertical="center"/>
    </xf>
    <xf numFmtId="0" fontId="29" fillId="12" borderId="14" xfId="0" applyFont="1" applyFill="1" applyBorder="1" applyAlignment="1" applyProtection="1">
      <alignment horizontal="left" vertical="center"/>
    </xf>
    <xf numFmtId="0" fontId="69" fillId="0" borderId="135" xfId="0" applyFont="1" applyFill="1" applyBorder="1" applyAlignment="1" applyProtection="1">
      <alignment horizontal="center" vertical="center"/>
    </xf>
    <xf numFmtId="3" fontId="70" fillId="0" borderId="136" xfId="0" applyNumberFormat="1" applyFont="1" applyFill="1" applyBorder="1" applyAlignment="1" applyProtection="1">
      <alignment horizontal="left" vertical="center"/>
    </xf>
    <xf numFmtId="0" fontId="59" fillId="0" borderId="0" xfId="0" applyFont="1" applyBorder="1" applyAlignment="1" applyProtection="1">
      <alignment horizontal="left" vertical="center"/>
    </xf>
    <xf numFmtId="4" fontId="35" fillId="0" borderId="0" xfId="0" applyNumberFormat="1" applyFont="1" applyBorder="1" applyAlignment="1" applyProtection="1">
      <alignment horizontal="left" vertical="center"/>
    </xf>
    <xf numFmtId="10" fontId="29" fillId="0" borderId="133" xfId="0" applyNumberFormat="1" applyFont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0" fillId="0" borderId="106" xfId="0" applyFont="1" applyBorder="1" applyAlignment="1" applyProtection="1">
      <alignment horizontal="center" vertical="center" wrapText="1"/>
    </xf>
    <xf numFmtId="0" fontId="0" fillId="29" borderId="0" xfId="0" applyFont="1" applyFill="1" applyAlignment="1" applyProtection="1">
      <alignment horizontal="center" vertical="center"/>
    </xf>
    <xf numFmtId="0" fontId="71" fillId="29" borderId="0" xfId="0" applyFont="1" applyFill="1" applyAlignment="1" applyProtection="1">
      <alignment vertical="center"/>
    </xf>
    <xf numFmtId="0" fontId="32" fillId="26" borderId="114" xfId="0" applyFont="1" applyFill="1" applyBorder="1" applyAlignment="1" applyProtection="1">
      <alignment horizontal="center" vertical="center"/>
    </xf>
    <xf numFmtId="3" fontId="36" fillId="26" borderId="114" xfId="0" applyNumberFormat="1" applyFont="1" applyFill="1" applyBorder="1" applyAlignment="1" applyProtection="1">
      <alignment horizontal="left" vertical="center"/>
    </xf>
    <xf numFmtId="10" fontId="56" fillId="0" borderId="0" xfId="15" applyNumberFormat="1" applyAlignment="1" applyProtection="1">
      <alignment horizontal="center" vertical="center"/>
    </xf>
    <xf numFmtId="0" fontId="34" fillId="0" borderId="0" xfId="0" applyFont="1" applyBorder="1" applyAlignment="1" applyProtection="1"/>
    <xf numFmtId="0" fontId="34" fillId="0" borderId="0" xfId="0" applyFont="1" applyAlignment="1" applyProtection="1">
      <alignment horizontal="center" vertical="center"/>
    </xf>
    <xf numFmtId="0" fontId="47" fillId="0" borderId="106" xfId="0" applyFont="1" applyBorder="1" applyAlignment="1" applyProtection="1">
      <alignment horizontal="center" vertical="center" wrapText="1"/>
    </xf>
    <xf numFmtId="0" fontId="0" fillId="12" borderId="18" xfId="0" applyFont="1" applyFill="1" applyBorder="1" applyAlignment="1" applyProtection="1">
      <alignment vertical="center"/>
    </xf>
    <xf numFmtId="0" fontId="0" fillId="12" borderId="0" xfId="0" applyFont="1" applyFill="1" applyBorder="1" applyAlignment="1" applyProtection="1">
      <alignment vertical="center"/>
    </xf>
    <xf numFmtId="0" fontId="42" fillId="12" borderId="0" xfId="0" applyFont="1" applyFill="1" applyBorder="1" applyAlignment="1" applyProtection="1">
      <alignment vertical="center"/>
    </xf>
    <xf numFmtId="0" fontId="0" fillId="12" borderId="19" xfId="0" applyFont="1" applyFill="1" applyBorder="1" applyAlignment="1" applyProtection="1">
      <alignment vertical="center"/>
    </xf>
    <xf numFmtId="4" fontId="16" fillId="0" borderId="137" xfId="0" applyNumberFormat="1" applyFont="1" applyFill="1" applyBorder="1" applyAlignment="1" applyProtection="1">
      <alignment horizontal="right" vertical="center"/>
    </xf>
    <xf numFmtId="3" fontId="37" fillId="0" borderId="138" xfId="0" applyNumberFormat="1" applyFont="1" applyFill="1" applyBorder="1" applyAlignment="1" applyProtection="1">
      <alignment horizontal="left" vertical="center"/>
    </xf>
    <xf numFmtId="4" fontId="16" fillId="0" borderId="139" xfId="0" applyNumberFormat="1" applyFont="1" applyFill="1" applyBorder="1" applyAlignment="1" applyProtection="1">
      <alignment horizontal="right" vertical="center"/>
    </xf>
    <xf numFmtId="3" fontId="37" fillId="0" borderId="140" xfId="0" applyNumberFormat="1" applyFont="1" applyFill="1" applyBorder="1" applyAlignment="1" applyProtection="1">
      <alignment horizontal="left" vertical="center"/>
    </xf>
    <xf numFmtId="3" fontId="37" fillId="0" borderId="141" xfId="0" applyNumberFormat="1" applyFont="1" applyFill="1" applyBorder="1" applyAlignment="1" applyProtection="1">
      <alignment horizontal="left" vertical="center"/>
    </xf>
    <xf numFmtId="3" fontId="37" fillId="0" borderId="142" xfId="0" applyNumberFormat="1" applyFont="1" applyFill="1" applyBorder="1" applyAlignment="1" applyProtection="1">
      <alignment horizontal="left" vertical="center"/>
    </xf>
    <xf numFmtId="3" fontId="37" fillId="0" borderId="143" xfId="0" applyNumberFormat="1" applyFont="1" applyFill="1" applyBorder="1" applyAlignment="1" applyProtection="1">
      <alignment horizontal="left" vertical="center"/>
    </xf>
    <xf numFmtId="4" fontId="16" fillId="0" borderId="144" xfId="0" applyNumberFormat="1" applyFont="1" applyFill="1" applyBorder="1" applyAlignment="1" applyProtection="1">
      <alignment horizontal="right" vertical="center"/>
    </xf>
    <xf numFmtId="3" fontId="37" fillId="0" borderId="145" xfId="0" applyNumberFormat="1" applyFont="1" applyFill="1" applyBorder="1" applyAlignment="1" applyProtection="1">
      <alignment horizontal="left" vertical="center"/>
    </xf>
    <xf numFmtId="3" fontId="32" fillId="0" borderId="10" xfId="0" applyNumberFormat="1" applyFont="1" applyFill="1" applyBorder="1" applyAlignment="1" applyProtection="1">
      <alignment horizontal="right" vertical="center"/>
    </xf>
    <xf numFmtId="3" fontId="16" fillId="5" borderId="18" xfId="0" applyNumberFormat="1" applyFont="1" applyFill="1" applyBorder="1" applyAlignment="1" applyProtection="1">
      <alignment horizontal="right" vertical="center"/>
      <protection locked="0"/>
    </xf>
    <xf numFmtId="3" fontId="36" fillId="0" borderId="19" xfId="0" applyNumberFormat="1" applyFont="1" applyFill="1" applyBorder="1" applyAlignment="1" applyProtection="1">
      <alignment horizontal="left" vertical="center"/>
    </xf>
    <xf numFmtId="3" fontId="16" fillId="5" borderId="0" xfId="0" applyNumberFormat="1" applyFont="1" applyFill="1" applyBorder="1" applyAlignment="1" applyProtection="1">
      <alignment horizontal="right" vertical="center"/>
      <protection locked="0"/>
    </xf>
    <xf numFmtId="3" fontId="36" fillId="0" borderId="13" xfId="0" applyNumberFormat="1" applyFont="1" applyFill="1" applyBorder="1" applyAlignment="1" applyProtection="1">
      <alignment horizontal="left" vertical="center"/>
    </xf>
    <xf numFmtId="0" fontId="29" fillId="12" borderId="19" xfId="0" applyFont="1" applyFill="1" applyBorder="1" applyAlignment="1" applyProtection="1">
      <alignment horizontal="left" vertical="center"/>
    </xf>
    <xf numFmtId="3" fontId="38" fillId="0" borderId="98" xfId="0" applyNumberFormat="1" applyFont="1" applyFill="1" applyBorder="1" applyAlignment="1" applyProtection="1">
      <alignment horizontal="right" vertical="center"/>
    </xf>
    <xf numFmtId="3" fontId="44" fillId="0" borderId="146" xfId="0" applyNumberFormat="1" applyFont="1" applyFill="1" applyBorder="1" applyAlignment="1" applyProtection="1">
      <alignment horizontal="left" vertical="center"/>
    </xf>
    <xf numFmtId="3" fontId="38" fillId="0" borderId="147" xfId="0" applyNumberFormat="1" applyFont="1" applyFill="1" applyBorder="1" applyAlignment="1" applyProtection="1">
      <alignment horizontal="right" vertical="center"/>
    </xf>
    <xf numFmtId="3" fontId="44" fillId="0" borderId="148" xfId="0" applyNumberFormat="1" applyFont="1" applyFill="1" applyBorder="1" applyAlignment="1" applyProtection="1">
      <alignment horizontal="left" vertical="center"/>
    </xf>
    <xf numFmtId="3" fontId="44" fillId="0" borderId="149" xfId="0" applyNumberFormat="1" applyFont="1" applyFill="1" applyBorder="1" applyAlignment="1" applyProtection="1">
      <alignment horizontal="left" vertical="center"/>
    </xf>
    <xf numFmtId="3" fontId="44" fillId="0" borderId="99" xfId="0" applyNumberFormat="1" applyFont="1" applyFill="1" applyBorder="1" applyAlignment="1" applyProtection="1">
      <alignment horizontal="left" vertical="center"/>
    </xf>
    <xf numFmtId="3" fontId="32" fillId="0" borderId="36" xfId="0" applyNumberFormat="1" applyFont="1" applyFill="1" applyBorder="1" applyAlignment="1" applyProtection="1">
      <alignment horizontal="right" vertical="center"/>
    </xf>
    <xf numFmtId="4" fontId="16" fillId="0" borderId="18" xfId="0" applyNumberFormat="1" applyFont="1" applyFill="1" applyBorder="1" applyAlignment="1" applyProtection="1">
      <alignment horizontal="right" vertical="center"/>
    </xf>
    <xf numFmtId="3" fontId="32" fillId="0" borderId="20" xfId="0" applyNumberFormat="1" applyFont="1" applyFill="1" applyBorder="1" applyAlignment="1" applyProtection="1">
      <alignment horizontal="center" vertical="center"/>
    </xf>
    <xf numFmtId="3" fontId="32" fillId="0" borderId="22" xfId="0" applyNumberFormat="1" applyFont="1" applyFill="1" applyBorder="1" applyAlignment="1" applyProtection="1">
      <alignment horizontal="center" vertical="center"/>
    </xf>
    <xf numFmtId="4" fontId="38" fillId="0" borderId="98" xfId="0" applyNumberFormat="1" applyFont="1" applyFill="1" applyBorder="1" applyAlignment="1" applyProtection="1">
      <alignment horizontal="right" vertical="center"/>
    </xf>
    <xf numFmtId="3" fontId="32" fillId="0" borderId="146" xfId="0" applyNumberFormat="1" applyFont="1" applyFill="1" applyBorder="1" applyAlignment="1" applyProtection="1">
      <alignment horizontal="left" vertical="center"/>
    </xf>
    <xf numFmtId="4" fontId="38" fillId="0" borderId="147" xfId="0" applyNumberFormat="1" applyFont="1" applyFill="1" applyBorder="1" applyAlignment="1" applyProtection="1">
      <alignment horizontal="right" vertical="center"/>
    </xf>
    <xf numFmtId="3" fontId="32" fillId="0" borderId="148" xfId="0" applyNumberFormat="1" applyFont="1" applyFill="1" applyBorder="1" applyAlignment="1" applyProtection="1">
      <alignment horizontal="left" vertical="center"/>
    </xf>
    <xf numFmtId="3" fontId="32" fillId="0" borderId="99" xfId="0" applyNumberFormat="1" applyFont="1" applyFill="1" applyBorder="1" applyAlignment="1" applyProtection="1">
      <alignment horizontal="left" vertical="center"/>
    </xf>
    <xf numFmtId="0" fontId="29" fillId="12" borderId="0" xfId="0" applyFont="1" applyFill="1" applyBorder="1" applyAlignment="1" applyProtection="1">
      <alignment horizontal="left" vertical="center" wrapText="1"/>
    </xf>
    <xf numFmtId="0" fontId="0" fillId="12" borderId="0" xfId="0" applyFont="1" applyFill="1" applyBorder="1" applyAlignment="1" applyProtection="1">
      <alignment vertical="center" wrapText="1"/>
    </xf>
    <xf numFmtId="0" fontId="29" fillId="0" borderId="121" xfId="0" applyFont="1" applyFill="1" applyBorder="1" applyAlignment="1" applyProtection="1">
      <alignment horizontal="left" vertical="center"/>
    </xf>
    <xf numFmtId="0" fontId="29" fillId="0" borderId="122" xfId="0" applyFont="1" applyFill="1" applyBorder="1" applyAlignment="1" applyProtection="1">
      <alignment horizontal="left" vertical="center"/>
    </xf>
    <xf numFmtId="0" fontId="32" fillId="26" borderId="113" xfId="0" applyFont="1" applyFill="1" applyBorder="1" applyAlignment="1" applyProtection="1">
      <alignment horizontal="center" vertical="center"/>
    </xf>
    <xf numFmtId="0" fontId="32" fillId="26" borderId="118" xfId="0" applyFont="1" applyFill="1" applyBorder="1" applyAlignment="1" applyProtection="1">
      <alignment horizontal="center" vertical="center"/>
    </xf>
    <xf numFmtId="166" fontId="16" fillId="5" borderId="150" xfId="0" applyNumberFormat="1" applyFont="1" applyFill="1" applyBorder="1" applyAlignment="1" applyProtection="1">
      <alignment horizontal="right" vertical="center"/>
      <protection locked="0"/>
    </xf>
    <xf numFmtId="166" fontId="16" fillId="5" borderId="151" xfId="0" applyNumberFormat="1" applyFont="1" applyFill="1" applyBorder="1" applyAlignment="1" applyProtection="1">
      <alignment horizontal="right" vertical="center"/>
      <protection locked="0"/>
    </xf>
    <xf numFmtId="3" fontId="36" fillId="26" borderId="115" xfId="0" applyNumberFormat="1" applyFont="1" applyFill="1" applyBorder="1" applyAlignment="1" applyProtection="1">
      <alignment horizontal="left" vertical="center"/>
    </xf>
    <xf numFmtId="3" fontId="36" fillId="26" borderId="120" xfId="0" applyNumberFormat="1" applyFont="1" applyFill="1" applyBorder="1" applyAlignment="1" applyProtection="1">
      <alignment horizontal="left" vertical="center"/>
    </xf>
    <xf numFmtId="0" fontId="0" fillId="12" borderId="19" xfId="0" applyFont="1" applyFill="1" applyBorder="1" applyAlignment="1" applyProtection="1">
      <alignment vertical="center" wrapText="1"/>
    </xf>
    <xf numFmtId="3" fontId="16" fillId="5" borderId="152" xfId="0" applyNumberFormat="1" applyFont="1" applyFill="1" applyBorder="1" applyAlignment="1" applyProtection="1">
      <alignment horizontal="right" vertical="center"/>
      <protection locked="0"/>
    </xf>
    <xf numFmtId="3" fontId="36" fillId="0" borderId="153" xfId="0" applyNumberFormat="1" applyFont="1" applyFill="1" applyBorder="1" applyAlignment="1" applyProtection="1">
      <alignment horizontal="left" vertical="center"/>
    </xf>
    <xf numFmtId="3" fontId="16" fillId="5" borderId="154" xfId="0" applyNumberFormat="1" applyFont="1" applyFill="1" applyBorder="1" applyAlignment="1" applyProtection="1">
      <alignment horizontal="right" vertical="center"/>
      <protection locked="0"/>
    </xf>
    <xf numFmtId="3" fontId="36" fillId="0" borderId="140" xfId="0" applyNumberFormat="1" applyFont="1" applyFill="1" applyBorder="1" applyAlignment="1" applyProtection="1">
      <alignment horizontal="left" vertical="center"/>
    </xf>
    <xf numFmtId="3" fontId="16" fillId="5" borderId="139" xfId="0" applyNumberFormat="1" applyFont="1" applyFill="1" applyBorder="1" applyAlignment="1" applyProtection="1">
      <alignment horizontal="right" vertical="center"/>
      <protection locked="0"/>
    </xf>
    <xf numFmtId="3" fontId="36" fillId="0" borderId="141" xfId="0" applyNumberFormat="1" applyFont="1" applyFill="1" applyBorder="1" applyAlignment="1" applyProtection="1">
      <alignment horizontal="left" vertical="center"/>
    </xf>
    <xf numFmtId="3" fontId="16" fillId="5" borderId="155" xfId="0" applyNumberFormat="1" applyFont="1" applyFill="1" applyBorder="1" applyAlignment="1" applyProtection="1">
      <alignment horizontal="right" vertical="center"/>
      <protection locked="0"/>
    </xf>
    <xf numFmtId="3" fontId="36" fillId="0" borderId="53" xfId="0" applyNumberFormat="1" applyFont="1" applyFill="1" applyBorder="1" applyAlignment="1" applyProtection="1">
      <alignment horizontal="left" vertical="center"/>
    </xf>
    <xf numFmtId="3" fontId="16" fillId="5" borderId="52" xfId="0" applyNumberFormat="1" applyFont="1" applyFill="1" applyBorder="1" applyAlignment="1" applyProtection="1">
      <alignment horizontal="right" vertical="center"/>
      <protection locked="0"/>
    </xf>
    <xf numFmtId="3" fontId="36" fillId="0" borderId="156" xfId="0" applyNumberFormat="1" applyFont="1" applyFill="1" applyBorder="1" applyAlignment="1" applyProtection="1">
      <alignment horizontal="left" vertical="center"/>
    </xf>
    <xf numFmtId="3" fontId="36" fillId="0" borderId="157" xfId="0" applyNumberFormat="1" applyFont="1" applyFill="1" applyBorder="1" applyAlignment="1" applyProtection="1">
      <alignment horizontal="left" vertical="center"/>
    </xf>
    <xf numFmtId="0" fontId="43" fillId="12" borderId="0" xfId="0" applyFont="1" applyFill="1" applyBorder="1" applyAlignment="1" applyProtection="1">
      <alignment horizontal="left" vertical="center"/>
    </xf>
    <xf numFmtId="4" fontId="38" fillId="0" borderId="20" xfId="0" applyNumberFormat="1" applyFont="1" applyBorder="1" applyAlignment="1" applyProtection="1">
      <alignment horizontal="right" vertical="center"/>
    </xf>
    <xf numFmtId="4" fontId="38" fillId="0" borderId="18" xfId="0" applyNumberFormat="1" applyFont="1" applyFill="1" applyBorder="1" applyAlignment="1" applyProtection="1">
      <alignment horizontal="right" vertical="center"/>
    </xf>
    <xf numFmtId="3" fontId="32" fillId="0" borderId="13" xfId="0" applyNumberFormat="1" applyFont="1" applyFill="1" applyBorder="1" applyAlignment="1" applyProtection="1">
      <alignment horizontal="left" vertical="center"/>
    </xf>
    <xf numFmtId="3" fontId="32" fillId="0" borderId="98" xfId="0" applyNumberFormat="1" applyFont="1" applyFill="1" applyBorder="1" applyAlignment="1" applyProtection="1">
      <alignment horizontal="center" vertical="center"/>
    </xf>
    <xf numFmtId="3" fontId="32" fillId="0" borderId="149" xfId="0" applyNumberFormat="1" applyFont="1" applyFill="1" applyBorder="1" applyAlignment="1" applyProtection="1">
      <alignment horizontal="center" vertical="center"/>
    </xf>
    <xf numFmtId="3" fontId="32" fillId="0" borderId="147" xfId="0" applyNumberFormat="1" applyFont="1" applyFill="1" applyBorder="1" applyAlignment="1" applyProtection="1">
      <alignment horizontal="center" vertical="center"/>
    </xf>
    <xf numFmtId="3" fontId="32" fillId="0" borderId="148" xfId="0" applyNumberFormat="1" applyFont="1" applyFill="1" applyBorder="1" applyAlignment="1" applyProtection="1">
      <alignment horizontal="center" vertical="center"/>
    </xf>
    <xf numFmtId="3" fontId="32" fillId="0" borderId="146" xfId="0" applyNumberFormat="1" applyFont="1" applyFill="1" applyBorder="1" applyAlignment="1" applyProtection="1">
      <alignment horizontal="center" vertical="center"/>
    </xf>
    <xf numFmtId="3" fontId="32" fillId="0" borderId="99" xfId="0" applyNumberFormat="1" applyFont="1" applyFill="1" applyBorder="1" applyAlignment="1" applyProtection="1">
      <alignment horizontal="center" vertical="center"/>
    </xf>
    <xf numFmtId="3" fontId="37" fillId="0" borderId="38" xfId="0" applyNumberFormat="1" applyFont="1" applyFill="1" applyBorder="1" applyAlignment="1" applyProtection="1">
      <alignment horizontal="left" vertical="center"/>
    </xf>
    <xf numFmtId="165" fontId="16" fillId="5" borderId="18" xfId="0" applyNumberFormat="1" applyFont="1" applyFill="1" applyBorder="1" applyAlignment="1" applyProtection="1">
      <alignment horizontal="right" vertical="center"/>
      <protection locked="0"/>
    </xf>
    <xf numFmtId="4" fontId="16" fillId="5" borderId="18" xfId="0" applyNumberFormat="1" applyFont="1" applyFill="1" applyBorder="1" applyAlignment="1" applyProtection="1">
      <alignment horizontal="right" vertical="center"/>
      <protection locked="0"/>
    </xf>
    <xf numFmtId="165" fontId="38" fillId="0" borderId="98" xfId="0" applyNumberFormat="1" applyFont="1" applyFill="1" applyBorder="1" applyAlignment="1" applyProtection="1">
      <alignment horizontal="right" vertical="center"/>
    </xf>
    <xf numFmtId="165" fontId="38" fillId="0" borderId="147" xfId="0" applyNumberFormat="1" applyFont="1" applyFill="1" applyBorder="1" applyAlignment="1" applyProtection="1">
      <alignment horizontal="right" vertical="center"/>
    </xf>
    <xf numFmtId="3" fontId="32" fillId="0" borderId="149" xfId="0" applyNumberFormat="1" applyFont="1" applyFill="1" applyBorder="1" applyAlignment="1" applyProtection="1">
      <alignment horizontal="left" vertical="center"/>
    </xf>
    <xf numFmtId="4" fontId="16" fillId="0" borderId="45" xfId="0" applyNumberFormat="1" applyFont="1" applyFill="1" applyBorder="1" applyAlignment="1" applyProtection="1">
      <alignment horizontal="right" vertical="center"/>
    </xf>
    <xf numFmtId="3" fontId="65" fillId="26" borderId="115" xfId="0" applyNumberFormat="1" applyFont="1" applyFill="1" applyBorder="1" applyAlignment="1" applyProtection="1">
      <alignment horizontal="left" vertical="center"/>
    </xf>
    <xf numFmtId="3" fontId="65" fillId="26" borderId="120" xfId="0" applyNumberFormat="1" applyFont="1" applyFill="1" applyBorder="1" applyAlignment="1" applyProtection="1">
      <alignment horizontal="left" vertical="center"/>
    </xf>
    <xf numFmtId="3" fontId="37" fillId="0" borderId="11" xfId="0" applyNumberFormat="1" applyFont="1" applyFill="1" applyBorder="1" applyAlignment="1" applyProtection="1">
      <alignment horizontal="left" vertical="center"/>
    </xf>
    <xf numFmtId="3" fontId="37" fillId="0" borderId="55" xfId="0" applyNumberFormat="1" applyFont="1" applyFill="1" applyBorder="1" applyAlignment="1" applyProtection="1">
      <alignment horizontal="left" vertical="center"/>
    </xf>
    <xf numFmtId="4" fontId="16" fillId="0" borderId="152" xfId="0" applyNumberFormat="1" applyFont="1" applyFill="1" applyBorder="1" applyAlignment="1" applyProtection="1">
      <alignment horizontal="right" vertical="center"/>
    </xf>
    <xf numFmtId="4" fontId="16" fillId="0" borderId="158" xfId="0" applyNumberFormat="1" applyFont="1" applyFill="1" applyBorder="1" applyAlignment="1" applyProtection="1">
      <alignment horizontal="right" vertical="center"/>
    </xf>
    <xf numFmtId="4" fontId="16" fillId="0" borderId="159" xfId="0" applyNumberFormat="1" applyFont="1" applyFill="1" applyBorder="1" applyAlignment="1" applyProtection="1">
      <alignment horizontal="right" vertical="center"/>
    </xf>
    <xf numFmtId="3" fontId="37" fillId="0" borderId="13" xfId="0" applyNumberFormat="1" applyFont="1" applyFill="1" applyBorder="1" applyAlignment="1" applyProtection="1">
      <alignment horizontal="left" vertical="center"/>
    </xf>
    <xf numFmtId="4" fontId="16" fillId="0" borderId="160" xfId="0" applyNumberFormat="1" applyFont="1" applyFill="1" applyBorder="1" applyAlignment="1" applyProtection="1">
      <alignment horizontal="right" vertical="center"/>
    </xf>
    <xf numFmtId="3" fontId="37" fillId="0" borderId="161" xfId="0" applyNumberFormat="1" applyFont="1" applyFill="1" applyBorder="1" applyAlignment="1" applyProtection="1">
      <alignment horizontal="left" vertical="center"/>
    </xf>
    <xf numFmtId="3" fontId="32" fillId="0" borderId="21" xfId="0" applyNumberFormat="1" applyFont="1" applyFill="1" applyBorder="1" applyAlignment="1" applyProtection="1">
      <alignment horizontal="center" vertical="center"/>
    </xf>
    <xf numFmtId="4" fontId="38" fillId="0" borderId="149" xfId="0" applyNumberFormat="1" applyFont="1" applyFill="1" applyBorder="1" applyAlignment="1" applyProtection="1">
      <alignment horizontal="right" vertical="center"/>
    </xf>
    <xf numFmtId="0" fontId="72" fillId="16" borderId="10" xfId="0" applyFont="1" applyFill="1" applyBorder="1" applyAlignment="1" applyProtection="1">
      <alignment vertical="center"/>
    </xf>
    <xf numFmtId="0" fontId="0" fillId="0" borderId="162" xfId="0" applyFont="1" applyBorder="1" applyAlignment="1" applyProtection="1">
      <alignment horizontal="center" vertical="center"/>
    </xf>
    <xf numFmtId="0" fontId="73" fillId="23" borderId="15" xfId="0" applyFont="1" applyFill="1" applyBorder="1" applyAlignment="1" applyProtection="1">
      <alignment vertical="center"/>
    </xf>
    <xf numFmtId="0" fontId="73" fillId="23" borderId="21" xfId="0" applyFont="1" applyFill="1" applyBorder="1" applyAlignment="1" applyProtection="1">
      <alignment vertical="center"/>
    </xf>
    <xf numFmtId="3" fontId="16" fillId="5" borderId="116" xfId="0" applyNumberFormat="1" applyFont="1" applyFill="1" applyBorder="1" applyAlignment="1" applyProtection="1">
      <alignment horizontal="right" vertical="center"/>
      <protection locked="0"/>
    </xf>
    <xf numFmtId="3" fontId="16" fillId="5" borderId="112" xfId="0" applyNumberFormat="1" applyFont="1" applyFill="1" applyBorder="1" applyAlignment="1" applyProtection="1">
      <alignment horizontal="right" vertical="center"/>
      <protection locked="0"/>
    </xf>
    <xf numFmtId="0" fontId="62" fillId="0" borderId="0" xfId="0" applyFont="1" applyAlignment="1" applyProtection="1">
      <alignment horizontal="center" vertical="center"/>
    </xf>
    <xf numFmtId="0" fontId="32" fillId="0" borderId="109" xfId="0" applyFont="1" applyBorder="1" applyAlignment="1" applyProtection="1">
      <alignment horizontal="center" vertical="center"/>
    </xf>
    <xf numFmtId="0" fontId="41" fillId="0" borderId="110" xfId="0" applyFont="1" applyBorder="1" applyAlignment="1" applyProtection="1">
      <alignment horizontal="center" vertical="center"/>
    </xf>
    <xf numFmtId="3" fontId="16" fillId="5" borderId="118" xfId="0" applyNumberFormat="1" applyFont="1" applyFill="1" applyBorder="1" applyAlignment="1" applyProtection="1">
      <alignment horizontal="right" vertical="center"/>
      <protection locked="0"/>
    </xf>
    <xf numFmtId="3" fontId="16" fillId="5" borderId="119" xfId="0" applyNumberFormat="1" applyFont="1" applyFill="1" applyBorder="1" applyAlignment="1" applyProtection="1">
      <alignment horizontal="right" vertical="center"/>
      <protection locked="0"/>
    </xf>
    <xf numFmtId="0" fontId="29" fillId="0" borderId="21" xfId="0" applyFont="1" applyBorder="1" applyAlignment="1" applyProtection="1">
      <alignment horizontal="center" vertical="center" textRotation="90"/>
    </xf>
    <xf numFmtId="0" fontId="32" fillId="0" borderId="108" xfId="0" applyFont="1" applyFill="1" applyBorder="1" applyAlignment="1" applyProtection="1">
      <alignment horizontal="center" vertical="center"/>
    </xf>
    <xf numFmtId="0" fontId="19" fillId="26" borderId="0" xfId="0" applyFont="1" applyFill="1" applyBorder="1" applyAlignment="1" applyProtection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</xf>
    <xf numFmtId="0" fontId="21" fillId="5" borderId="106" xfId="0" applyFont="1" applyFill="1" applyBorder="1" applyAlignment="1" applyProtection="1">
      <alignment horizontal="left" vertical="center"/>
      <protection locked="0"/>
    </xf>
    <xf numFmtId="0" fontId="63" fillId="12" borderId="102" xfId="0" applyFont="1" applyFill="1" applyBorder="1" applyAlignment="1" applyProtection="1">
      <alignment vertical="center" wrapText="1"/>
    </xf>
    <xf numFmtId="0" fontId="0" fillId="0" borderId="0" xfId="0" quotePrefix="1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30" fillId="0" borderId="21" xfId="0" applyFont="1" applyBorder="1" applyAlignment="1" applyProtection="1">
      <alignment horizontal="center" vertical="center" textRotation="90"/>
    </xf>
    <xf numFmtId="0" fontId="32" fillId="0" borderId="28" xfId="0" applyFont="1" applyBorder="1" applyAlignment="1" applyProtection="1">
      <alignment horizontal="center" vertical="center"/>
    </xf>
    <xf numFmtId="3" fontId="16" fillId="5" borderId="113" xfId="0" applyNumberFormat="1" applyFont="1" applyFill="1" applyBorder="1" applyAlignment="1" applyProtection="1">
      <alignment horizontal="right" vertical="center"/>
      <protection locked="0"/>
    </xf>
    <xf numFmtId="3" fontId="16" fillId="5" borderId="114" xfId="0" applyNumberFormat="1" applyFont="1" applyFill="1" applyBorder="1" applyAlignment="1" applyProtection="1">
      <alignment horizontal="right" vertical="center"/>
      <protection locked="0"/>
    </xf>
    <xf numFmtId="0" fontId="32" fillId="26" borderId="106" xfId="0" applyFont="1" applyFill="1" applyBorder="1" applyAlignment="1" applyProtection="1">
      <alignment horizontal="center" vertical="center" wrapText="1"/>
    </xf>
    <xf numFmtId="0" fontId="32" fillId="26" borderId="106" xfId="0" applyFont="1" applyFill="1" applyBorder="1" applyAlignment="1" applyProtection="1">
      <alignment horizontal="center" vertical="center"/>
    </xf>
    <xf numFmtId="3" fontId="37" fillId="0" borderId="104" xfId="0" applyNumberFormat="1" applyFont="1" applyFill="1" applyBorder="1" applyAlignment="1" applyProtection="1">
      <alignment horizontal="left" vertical="center" wrapText="1"/>
    </xf>
    <xf numFmtId="3" fontId="37" fillId="0" borderId="105" xfId="0" applyNumberFormat="1" applyFont="1" applyFill="1" applyBorder="1" applyAlignment="1" applyProtection="1">
      <alignment horizontal="left" vertical="center" wrapText="1"/>
    </xf>
    <xf numFmtId="0" fontId="32" fillId="0" borderId="106" xfId="0" applyFont="1" applyBorder="1" applyAlignment="1" applyProtection="1">
      <alignment horizontal="center" vertical="center" wrapText="1"/>
    </xf>
    <xf numFmtId="3" fontId="37" fillId="0" borderId="107" xfId="0" applyNumberFormat="1" applyFont="1" applyFill="1" applyBorder="1" applyAlignment="1" applyProtection="1">
      <alignment horizontal="left" vertical="center" wrapText="1"/>
    </xf>
    <xf numFmtId="3" fontId="37" fillId="0" borderId="88" xfId="0" applyNumberFormat="1" applyFont="1" applyFill="1" applyBorder="1" applyAlignment="1" applyProtection="1">
      <alignment horizontal="left" vertical="center" wrapText="1"/>
    </xf>
    <xf numFmtId="3" fontId="37" fillId="0" borderId="101" xfId="0" applyNumberFormat="1" applyFont="1" applyFill="1" applyBorder="1" applyAlignment="1" applyProtection="1">
      <alignment horizontal="left" vertical="center" wrapText="1"/>
    </xf>
    <xf numFmtId="0" fontId="34" fillId="0" borderId="0" xfId="0" applyFont="1" applyAlignment="1" applyProtection="1">
      <alignment horizontal="left" vertical="center" wrapText="1"/>
    </xf>
    <xf numFmtId="0" fontId="34" fillId="0" borderId="0" xfId="0" applyFont="1" applyFill="1" applyAlignment="1" applyProtection="1">
      <alignment horizontal="left" vertical="center" wrapText="1"/>
    </xf>
    <xf numFmtId="3" fontId="37" fillId="0" borderId="107" xfId="0" applyNumberFormat="1" applyFont="1" applyFill="1" applyBorder="1" applyAlignment="1" applyProtection="1">
      <alignment horizontal="left" vertical="center"/>
    </xf>
    <xf numFmtId="3" fontId="37" fillId="0" borderId="88" xfId="0" applyNumberFormat="1" applyFont="1" applyFill="1" applyBorder="1" applyAlignment="1" applyProtection="1">
      <alignment horizontal="left" vertical="center"/>
    </xf>
    <xf numFmtId="3" fontId="29" fillId="0" borderId="106" xfId="0" applyNumberFormat="1" applyFont="1" applyBorder="1" applyAlignment="1" applyProtection="1">
      <alignment horizontal="center" vertical="center"/>
    </xf>
    <xf numFmtId="10" fontId="29" fillId="0" borderId="133" xfId="0" applyNumberFormat="1" applyFont="1" applyBorder="1" applyAlignment="1" applyProtection="1">
      <alignment horizontal="center" vertical="center"/>
    </xf>
    <xf numFmtId="0" fontId="47" fillId="0" borderId="31" xfId="0" applyFont="1" applyBorder="1" applyAlignment="1" applyProtection="1">
      <alignment horizontal="center" vertical="center" wrapText="1"/>
    </xf>
    <xf numFmtId="0" fontId="47" fillId="0" borderId="32" xfId="0" applyFont="1" applyBorder="1" applyAlignment="1" applyProtection="1">
      <alignment horizontal="center" vertical="center" wrapText="1"/>
    </xf>
    <xf numFmtId="3" fontId="27" fillId="27" borderId="41" xfId="0" applyNumberFormat="1" applyFont="1" applyFill="1" applyBorder="1" applyAlignment="1" applyProtection="1">
      <alignment horizontal="center" vertical="center"/>
    </xf>
    <xf numFmtId="3" fontId="17" fillId="12" borderId="106" xfId="0" applyNumberFormat="1" applyFont="1" applyFill="1" applyBorder="1" applyAlignment="1" applyProtection="1">
      <alignment horizontal="center" vertical="center" wrapText="1"/>
    </xf>
    <xf numFmtId="3" fontId="17" fillId="12" borderId="106" xfId="0" applyNumberFormat="1" applyFont="1" applyFill="1" applyBorder="1" applyAlignment="1" applyProtection="1">
      <alignment horizontal="center" vertical="center"/>
    </xf>
    <xf numFmtId="3" fontId="16" fillId="5" borderId="31" xfId="0" applyNumberFormat="1" applyFont="1" applyFill="1" applyBorder="1" applyAlignment="1" applyProtection="1">
      <alignment horizontal="center" vertical="center"/>
      <protection locked="0"/>
    </xf>
    <xf numFmtId="3" fontId="16" fillId="5" borderId="41" xfId="0" applyNumberFormat="1" applyFont="1" applyFill="1" applyBorder="1" applyAlignment="1" applyProtection="1">
      <alignment horizontal="center" vertical="center"/>
      <protection locked="0"/>
    </xf>
    <xf numFmtId="3" fontId="37" fillId="0" borderId="111" xfId="0" applyNumberFormat="1" applyFont="1" applyFill="1" applyBorder="1" applyAlignment="1" applyProtection="1">
      <alignment horizontal="left" vertical="center"/>
    </xf>
    <xf numFmtId="3" fontId="37" fillId="0" borderId="86" xfId="0" applyNumberFormat="1" applyFont="1" applyFill="1" applyBorder="1" applyAlignment="1" applyProtection="1">
      <alignment horizontal="left" vertical="center"/>
    </xf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klärender Text" xfId="10" builtinId="53" customBuiltin="1"/>
    <cellStyle name="Euro" xfId="11"/>
    <cellStyle name="Gut" xfId="12" builtinId="26" customBuiltin="1"/>
    <cellStyle name="Neutral" xfId="13" builtinId="28" customBuiltin="1"/>
    <cellStyle name="Notiz" xfId="14" builtinId="10" customBuiltin="1"/>
    <cellStyle name="Prozent" xfId="15" builtinId="5"/>
    <cellStyle name="Schlecht" xfId="16" builtinId="27" customBuiltin="1"/>
    <cellStyle name="Standard" xfId="0" builtinId="0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68"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5"/>
  <sheetViews>
    <sheetView tabSelected="1" view="pageBreakPreview" topLeftCell="A4" zoomScale="130" zoomScaleNormal="100" zoomScaleSheetLayoutView="130" workbookViewId="0">
      <selection activeCell="E4" sqref="E4:K4"/>
    </sheetView>
  </sheetViews>
  <sheetFormatPr baseColWidth="10" defaultColWidth="11.42578125" defaultRowHeight="12.75" x14ac:dyDescent="0.2"/>
  <cols>
    <col min="1" max="1" width="5.140625" style="1" customWidth="1"/>
    <col min="2" max="2" width="2.42578125" style="2" customWidth="1"/>
    <col min="3" max="3" width="5.140625" style="2" customWidth="1"/>
    <col min="4" max="4" width="30.140625" style="2" customWidth="1"/>
    <col min="5" max="5" width="22.140625" style="2" customWidth="1"/>
    <col min="6" max="6" width="7.5703125" style="2" customWidth="1"/>
    <col min="7" max="7" width="22.140625" style="2" customWidth="1"/>
    <col min="8" max="8" width="8.42578125" style="2" customWidth="1"/>
    <col min="9" max="9" width="22.140625" style="2" customWidth="1"/>
    <col min="10" max="10" width="9.140625" style="2" customWidth="1"/>
    <col min="11" max="11" width="22.7109375" style="2" customWidth="1"/>
    <col min="12" max="12" width="8.140625" style="2" customWidth="1"/>
    <col min="13" max="13" width="0.7109375" style="1" customWidth="1"/>
    <col min="14" max="14" width="11.42578125" style="3"/>
    <col min="15" max="15" width="15.7109375" style="3" customWidth="1"/>
    <col min="16" max="23" width="11.42578125" style="3"/>
    <col min="24" max="16384" width="11.42578125" style="4"/>
  </cols>
  <sheetData>
    <row r="1" spans="1:23" ht="36" customHeight="1" x14ac:dyDescent="0.2">
      <c r="A1" s="374"/>
      <c r="B1" s="603" t="s">
        <v>118</v>
      </c>
      <c r="C1" s="603"/>
      <c r="D1" s="603"/>
      <c r="E1" s="603"/>
      <c r="F1" s="603"/>
      <c r="G1" s="603"/>
      <c r="H1" s="603"/>
      <c r="I1" s="603"/>
      <c r="J1" s="603"/>
      <c r="K1" s="603"/>
    </row>
    <row r="2" spans="1:23" ht="26.25" customHeight="1" x14ac:dyDescent="0.3">
      <c r="A2" s="5"/>
      <c r="B2" s="610" t="s">
        <v>121</v>
      </c>
      <c r="C2" s="610"/>
      <c r="D2" s="610"/>
      <c r="E2" s="610"/>
      <c r="F2" s="610"/>
      <c r="G2" s="610"/>
      <c r="H2" s="610"/>
      <c r="I2" s="610"/>
      <c r="J2" s="610"/>
      <c r="K2" s="610"/>
      <c r="L2" s="6"/>
      <c r="M2" s="5"/>
    </row>
    <row r="3" spans="1:23" ht="24" customHeight="1" thickBot="1" x14ac:dyDescent="0.35">
      <c r="A3" s="5"/>
      <c r="B3" s="7"/>
      <c r="C3" s="8"/>
      <c r="D3" s="366" t="s">
        <v>117</v>
      </c>
      <c r="E3" s="24"/>
      <c r="F3" s="24"/>
      <c r="G3" s="24"/>
      <c r="H3" s="24"/>
      <c r="I3" s="24"/>
      <c r="J3" s="24"/>
      <c r="K3" s="24"/>
      <c r="L3" s="6"/>
      <c r="M3" s="5"/>
    </row>
    <row r="4" spans="1:23" ht="25.5" customHeight="1" thickBot="1" x14ac:dyDescent="0.35">
      <c r="A4" s="4"/>
      <c r="B4" s="7"/>
      <c r="C4" s="8"/>
      <c r="D4" s="9" t="s">
        <v>0</v>
      </c>
      <c r="E4" s="612"/>
      <c r="F4" s="612"/>
      <c r="G4" s="612"/>
      <c r="H4" s="612"/>
      <c r="I4" s="612"/>
      <c r="J4" s="612"/>
      <c r="K4" s="612"/>
      <c r="L4" s="6"/>
      <c r="M4" s="5"/>
    </row>
    <row r="5" spans="1:23" ht="4.5" customHeight="1" x14ac:dyDescent="0.3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6"/>
      <c r="M5" s="5"/>
    </row>
    <row r="6" spans="1:23" ht="15.75" customHeight="1" x14ac:dyDescent="0.3">
      <c r="A6" s="10"/>
      <c r="B6" s="11"/>
      <c r="C6" s="12"/>
      <c r="D6" s="611" t="s">
        <v>1</v>
      </c>
      <c r="E6" s="611"/>
      <c r="F6" s="611"/>
      <c r="G6" s="611"/>
      <c r="H6" s="611"/>
      <c r="I6" s="611"/>
      <c r="J6" s="611"/>
      <c r="K6" s="611"/>
      <c r="L6" s="11"/>
      <c r="M6" s="5"/>
    </row>
    <row r="7" spans="1:23" ht="15" customHeight="1" x14ac:dyDescent="0.3">
      <c r="A7" s="10"/>
      <c r="B7" s="13"/>
      <c r="C7" s="12"/>
      <c r="D7" s="611" t="s">
        <v>104</v>
      </c>
      <c r="E7" s="611"/>
      <c r="F7" s="611"/>
      <c r="G7" s="611"/>
      <c r="H7" s="611"/>
      <c r="I7" s="611"/>
      <c r="J7" s="611"/>
      <c r="K7" s="611"/>
      <c r="L7" s="11"/>
      <c r="M7" s="5"/>
    </row>
    <row r="8" spans="1:23" ht="15.75" customHeight="1" x14ac:dyDescent="0.3">
      <c r="A8" s="10"/>
      <c r="B8" s="13"/>
      <c r="C8" s="14"/>
      <c r="D8" s="15"/>
      <c r="E8" s="15"/>
      <c r="F8" s="15"/>
      <c r="G8" s="16" t="s">
        <v>2</v>
      </c>
      <c r="H8" s="15"/>
      <c r="I8" s="15"/>
      <c r="J8" s="15"/>
      <c r="K8" s="15"/>
      <c r="L8" s="11"/>
      <c r="M8" s="5"/>
    </row>
    <row r="9" spans="1:23" ht="6.75" customHeight="1" x14ac:dyDescent="0.3">
      <c r="A9" s="10"/>
      <c r="B9" s="13"/>
      <c r="C9" s="12"/>
      <c r="D9" s="12"/>
      <c r="E9" s="12"/>
      <c r="F9" s="12"/>
      <c r="G9" s="12"/>
      <c r="H9" s="12"/>
      <c r="I9" s="12"/>
      <c r="J9" s="12"/>
      <c r="K9" s="12"/>
      <c r="L9" s="11"/>
      <c r="M9" s="5"/>
    </row>
    <row r="10" spans="1:23" ht="20.25" x14ac:dyDescent="0.3">
      <c r="A10" s="10"/>
      <c r="B10" s="13"/>
      <c r="C10" s="12"/>
      <c r="D10" s="12"/>
      <c r="E10" s="17" t="s">
        <v>3</v>
      </c>
      <c r="F10" s="18"/>
      <c r="G10" s="19"/>
      <c r="H10" s="18"/>
      <c r="I10" s="19"/>
      <c r="J10" s="19"/>
      <c r="K10" s="505" t="s">
        <v>185</v>
      </c>
      <c r="L10" s="504"/>
      <c r="M10" s="5"/>
    </row>
    <row r="11" spans="1:23" ht="2.25" customHeight="1" x14ac:dyDescent="0.2">
      <c r="B11" s="11"/>
      <c r="C11" s="11"/>
      <c r="D11" s="11"/>
      <c r="E11" s="20"/>
      <c r="F11" s="20"/>
      <c r="G11" s="21"/>
      <c r="H11" s="20"/>
      <c r="I11" s="21"/>
      <c r="J11" s="21"/>
      <c r="K11" s="11"/>
      <c r="L11" s="11"/>
    </row>
    <row r="12" spans="1:23" s="22" customFormat="1" ht="41.25" customHeight="1" x14ac:dyDescent="0.25">
      <c r="B12" s="23"/>
      <c r="C12" s="23"/>
      <c r="D12" s="614" t="s">
        <v>103</v>
      </c>
      <c r="E12" s="615"/>
      <c r="F12" s="615"/>
      <c r="G12" s="615"/>
      <c r="H12" s="615"/>
      <c r="I12" s="615"/>
      <c r="J12" s="615"/>
      <c r="K12" s="615"/>
      <c r="L12" s="615"/>
      <c r="M12" s="26"/>
      <c r="N12" s="27"/>
    </row>
    <row r="13" spans="1:23" s="22" customFormat="1" ht="19.5" customHeight="1" x14ac:dyDescent="0.35">
      <c r="A13" s="28" t="s">
        <v>4</v>
      </c>
      <c r="B13" s="29" t="s">
        <v>94</v>
      </c>
      <c r="C13" s="24"/>
      <c r="D13" s="24"/>
      <c r="E13" s="23"/>
      <c r="F13" s="23"/>
      <c r="G13" s="23"/>
      <c r="H13" s="23"/>
      <c r="I13" s="23"/>
      <c r="J13" s="23"/>
      <c r="K13" s="23"/>
      <c r="L13" s="25"/>
      <c r="M13" s="26"/>
      <c r="N13" s="27"/>
    </row>
    <row r="14" spans="1:23" s="22" customFormat="1" ht="19.5" customHeight="1" x14ac:dyDescent="0.35">
      <c r="A14" s="28"/>
      <c r="B14" s="29"/>
      <c r="C14" s="24"/>
      <c r="D14" s="289"/>
      <c r="E14" s="23"/>
      <c r="F14" s="23"/>
      <c r="G14" s="23"/>
      <c r="H14" s="23"/>
      <c r="I14" s="23"/>
      <c r="J14" s="23"/>
      <c r="K14" s="23"/>
      <c r="L14" s="25"/>
      <c r="M14" s="26"/>
      <c r="N14" s="27"/>
    </row>
    <row r="15" spans="1:23" ht="6.75" customHeight="1" x14ac:dyDescent="0.2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O15" s="4"/>
      <c r="P15" s="4"/>
      <c r="Q15" s="4"/>
      <c r="R15" s="4"/>
      <c r="S15" s="4"/>
      <c r="T15" s="4"/>
      <c r="U15" s="4"/>
      <c r="V15" s="4"/>
      <c r="W15" s="4"/>
    </row>
    <row r="16" spans="1:23" s="35" customFormat="1" ht="15.75" customHeight="1" x14ac:dyDescent="0.2">
      <c r="A16" s="30" t="s">
        <v>5</v>
      </c>
      <c r="B16" s="31" t="s">
        <v>6</v>
      </c>
      <c r="C16" s="32"/>
      <c r="D16" s="33"/>
      <c r="E16" s="32"/>
      <c r="F16" s="32"/>
      <c r="G16" s="32"/>
      <c r="H16" s="32"/>
      <c r="I16" s="32"/>
      <c r="J16" s="32"/>
      <c r="K16" s="32"/>
      <c r="L16" s="32"/>
      <c r="M16" s="30"/>
      <c r="N16" s="34"/>
    </row>
    <row r="17" spans="1:23" s="41" customFormat="1" ht="6" customHeight="1" x14ac:dyDescent="0.2">
      <c r="A17" s="36"/>
      <c r="B17" s="37"/>
      <c r="C17" s="37"/>
      <c r="D17" s="38"/>
      <c r="E17" s="37"/>
      <c r="F17" s="37"/>
      <c r="G17" s="37"/>
      <c r="H17" s="37"/>
      <c r="I17" s="37"/>
      <c r="J17" s="37"/>
      <c r="K17" s="37"/>
      <c r="L17" s="37"/>
      <c r="M17" s="39"/>
      <c r="N17" s="40"/>
    </row>
    <row r="18" spans="1:23" s="50" customFormat="1" ht="15" customHeight="1" x14ac:dyDescent="0.2">
      <c r="A18" s="42"/>
      <c r="B18" s="43" t="s">
        <v>7</v>
      </c>
      <c r="C18" s="44"/>
      <c r="D18" s="45"/>
      <c r="E18" s="45"/>
      <c r="F18" s="46"/>
      <c r="G18" s="45"/>
      <c r="H18" s="43" t="s">
        <v>8</v>
      </c>
      <c r="I18" s="45"/>
      <c r="J18" s="46"/>
      <c r="K18" s="47" t="s">
        <v>9</v>
      </c>
      <c r="L18" s="48"/>
      <c r="M18" s="49"/>
      <c r="N18" s="3"/>
    </row>
    <row r="19" spans="1:23" s="50" customFormat="1" ht="15" customHeight="1" x14ac:dyDescent="0.2">
      <c r="A19" s="42"/>
      <c r="B19" s="51"/>
      <c r="C19" s="52"/>
      <c r="D19" s="53"/>
      <c r="E19" s="53"/>
      <c r="F19" s="54"/>
      <c r="G19" s="53"/>
      <c r="H19" s="613" t="s">
        <v>115</v>
      </c>
      <c r="I19" s="613"/>
      <c r="J19" s="613"/>
      <c r="K19" s="55" t="s">
        <v>10</v>
      </c>
      <c r="L19" s="56"/>
      <c r="M19" s="49"/>
      <c r="N19" s="3"/>
    </row>
    <row r="20" spans="1:23" s="50" customFormat="1" ht="15" customHeight="1" x14ac:dyDescent="0.2">
      <c r="A20" s="42"/>
      <c r="B20" s="57" t="s">
        <v>11</v>
      </c>
      <c r="C20" s="52"/>
      <c r="D20" s="53"/>
      <c r="E20" s="53"/>
      <c r="F20" s="54"/>
      <c r="G20" s="53"/>
      <c r="H20" s="613"/>
      <c r="I20" s="613"/>
      <c r="J20" s="613"/>
      <c r="K20" s="58"/>
      <c r="L20" s="56"/>
      <c r="M20" s="49"/>
      <c r="N20" s="3"/>
    </row>
    <row r="21" spans="1:23" s="50" customFormat="1" ht="15" customHeight="1" thickBot="1" x14ac:dyDescent="0.25">
      <c r="A21" s="42"/>
      <c r="B21" s="398" t="s">
        <v>12</v>
      </c>
      <c r="C21" s="399"/>
      <c r="D21" s="400"/>
      <c r="E21" s="400"/>
      <c r="F21" s="401"/>
      <c r="G21" s="53"/>
      <c r="H21" s="402" t="s">
        <v>72</v>
      </c>
      <c r="I21" s="53"/>
      <c r="J21" s="54"/>
      <c r="K21" s="52" t="s">
        <v>13</v>
      </c>
      <c r="L21" s="56"/>
      <c r="M21" s="49"/>
      <c r="N21" s="3"/>
    </row>
    <row r="22" spans="1:23" s="50" customFormat="1" ht="18" customHeight="1" x14ac:dyDescent="0.2">
      <c r="A22" s="42"/>
      <c r="B22" s="404"/>
      <c r="C22" s="506" t="s">
        <v>107</v>
      </c>
      <c r="D22" s="507" t="s">
        <v>108</v>
      </c>
      <c r="E22" s="421"/>
      <c r="F22" s="405" t="s">
        <v>14</v>
      </c>
      <c r="G22" s="411"/>
      <c r="H22" s="618"/>
      <c r="I22" s="619"/>
      <c r="J22" s="405" t="s">
        <v>15</v>
      </c>
      <c r="K22" s="414">
        <f t="shared" ref="K22:K29" si="0">E22*H22</f>
        <v>0</v>
      </c>
      <c r="L22" s="405" t="s">
        <v>14</v>
      </c>
      <c r="M22" s="203"/>
      <c r="N22" s="3"/>
    </row>
    <row r="23" spans="1:23" s="50" customFormat="1" ht="18" customHeight="1" x14ac:dyDescent="0.2">
      <c r="A23" s="42"/>
      <c r="B23" s="406"/>
      <c r="C23" s="417" t="s">
        <v>109</v>
      </c>
      <c r="D23" s="418" t="s">
        <v>110</v>
      </c>
      <c r="E23" s="403"/>
      <c r="F23" s="407" t="s">
        <v>14</v>
      </c>
      <c r="G23" s="412"/>
      <c r="H23" s="601"/>
      <c r="I23" s="602"/>
      <c r="J23" s="407" t="s">
        <v>15</v>
      </c>
      <c r="K23" s="415">
        <f t="shared" si="0"/>
        <v>0</v>
      </c>
      <c r="L23" s="407" t="s">
        <v>14</v>
      </c>
      <c r="M23" s="203"/>
      <c r="N23" s="3"/>
    </row>
    <row r="24" spans="1:23" s="50" customFormat="1" ht="18" customHeight="1" x14ac:dyDescent="0.2">
      <c r="A24" s="42"/>
      <c r="B24" s="406"/>
      <c r="C24" s="417" t="s">
        <v>111</v>
      </c>
      <c r="D24" s="418" t="s">
        <v>112</v>
      </c>
      <c r="E24" s="403"/>
      <c r="F24" s="407" t="s">
        <v>14</v>
      </c>
      <c r="G24" s="412"/>
      <c r="H24" s="601"/>
      <c r="I24" s="602"/>
      <c r="J24" s="407" t="s">
        <v>15</v>
      </c>
      <c r="K24" s="415">
        <f t="shared" si="0"/>
        <v>0</v>
      </c>
      <c r="L24" s="407" t="s">
        <v>14</v>
      </c>
      <c r="M24" s="203"/>
      <c r="N24" s="3"/>
    </row>
    <row r="25" spans="1:23" s="68" customFormat="1" ht="18" customHeight="1" x14ac:dyDescent="0.2">
      <c r="A25" s="65"/>
      <c r="B25" s="406"/>
      <c r="C25" s="417" t="s">
        <v>113</v>
      </c>
      <c r="D25" s="418" t="s">
        <v>114</v>
      </c>
      <c r="E25" s="403"/>
      <c r="F25" s="407" t="s">
        <v>14</v>
      </c>
      <c r="G25" s="412"/>
      <c r="H25" s="601"/>
      <c r="I25" s="602"/>
      <c r="J25" s="407" t="s">
        <v>15</v>
      </c>
      <c r="K25" s="415">
        <f t="shared" si="0"/>
        <v>0</v>
      </c>
      <c r="L25" s="407" t="s">
        <v>14</v>
      </c>
      <c r="M25" s="71"/>
      <c r="N25" s="67"/>
    </row>
    <row r="26" spans="1:23" s="68" customFormat="1" ht="18" customHeight="1" x14ac:dyDescent="0.2">
      <c r="A26" s="65"/>
      <c r="B26" s="406"/>
      <c r="C26" s="417" t="s">
        <v>122</v>
      </c>
      <c r="D26" s="418" t="s">
        <v>126</v>
      </c>
      <c r="E26" s="403"/>
      <c r="F26" s="407" t="s">
        <v>14</v>
      </c>
      <c r="G26" s="412"/>
      <c r="H26" s="601"/>
      <c r="I26" s="602"/>
      <c r="J26" s="407" t="s">
        <v>15</v>
      </c>
      <c r="K26" s="415">
        <f t="shared" si="0"/>
        <v>0</v>
      </c>
      <c r="L26" s="407" t="s">
        <v>14</v>
      </c>
      <c r="M26" s="71"/>
      <c r="N26" s="67"/>
    </row>
    <row r="27" spans="1:23" s="68" customFormat="1" ht="18" customHeight="1" x14ac:dyDescent="0.2">
      <c r="A27" s="65"/>
      <c r="B27" s="451"/>
      <c r="C27" s="417" t="s">
        <v>123</v>
      </c>
      <c r="D27" s="418" t="s">
        <v>127</v>
      </c>
      <c r="E27" s="452"/>
      <c r="F27" s="407" t="s">
        <v>14</v>
      </c>
      <c r="G27" s="453"/>
      <c r="H27" s="601"/>
      <c r="I27" s="602"/>
      <c r="J27" s="407" t="s">
        <v>15</v>
      </c>
      <c r="K27" s="415">
        <f t="shared" si="0"/>
        <v>0</v>
      </c>
      <c r="L27" s="407" t="s">
        <v>14</v>
      </c>
      <c r="M27" s="71"/>
      <c r="N27" s="67"/>
    </row>
    <row r="28" spans="1:23" s="68" customFormat="1" ht="18" customHeight="1" x14ac:dyDescent="0.2">
      <c r="A28" s="65"/>
      <c r="B28" s="451"/>
      <c r="C28" s="417" t="s">
        <v>124</v>
      </c>
      <c r="D28" s="418" t="s">
        <v>128</v>
      </c>
      <c r="E28" s="452"/>
      <c r="F28" s="407" t="s">
        <v>14</v>
      </c>
      <c r="G28" s="453"/>
      <c r="H28" s="601"/>
      <c r="I28" s="602"/>
      <c r="J28" s="407" t="s">
        <v>15</v>
      </c>
      <c r="K28" s="415">
        <f t="shared" si="0"/>
        <v>0</v>
      </c>
      <c r="L28" s="407" t="s">
        <v>14</v>
      </c>
      <c r="M28" s="71"/>
      <c r="N28" s="67"/>
    </row>
    <row r="29" spans="1:23" s="68" customFormat="1" ht="18" customHeight="1" thickBot="1" x14ac:dyDescent="0.25">
      <c r="A29" s="65"/>
      <c r="B29" s="408"/>
      <c r="C29" s="419" t="s">
        <v>125</v>
      </c>
      <c r="D29" s="454" t="s">
        <v>129</v>
      </c>
      <c r="E29" s="409"/>
      <c r="F29" s="410" t="s">
        <v>14</v>
      </c>
      <c r="G29" s="413"/>
      <c r="H29" s="606"/>
      <c r="I29" s="607"/>
      <c r="J29" s="410" t="s">
        <v>15</v>
      </c>
      <c r="K29" s="416">
        <f t="shared" si="0"/>
        <v>0</v>
      </c>
      <c r="L29" s="410" t="s">
        <v>14</v>
      </c>
      <c r="M29" s="71"/>
      <c r="N29" s="67"/>
    </row>
    <row r="30" spans="1:23" s="14" customFormat="1" ht="24" customHeight="1" thickBot="1" x14ac:dyDescent="0.25">
      <c r="A30" s="72"/>
      <c r="B30" s="73"/>
      <c r="C30" s="73"/>
      <c r="D30" s="371"/>
      <c r="E30" s="74"/>
      <c r="F30" s="75"/>
      <c r="G30" s="76"/>
      <c r="H30" s="75"/>
      <c r="I30" s="77"/>
      <c r="J30" s="77" t="s">
        <v>195</v>
      </c>
      <c r="K30" s="216">
        <f>SUM(K22:K29)</f>
        <v>0</v>
      </c>
      <c r="L30" s="214" t="s">
        <v>14</v>
      </c>
      <c r="M30" s="80"/>
      <c r="N30" s="67"/>
    </row>
    <row r="31" spans="1:23" ht="8.25" customHeight="1" x14ac:dyDescent="0.2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3"/>
      <c r="O31" s="4"/>
      <c r="P31" s="4"/>
      <c r="Q31" s="4"/>
      <c r="R31" s="4"/>
      <c r="S31" s="4"/>
      <c r="T31" s="4"/>
      <c r="U31" s="4"/>
      <c r="V31" s="4"/>
      <c r="W31" s="4"/>
    </row>
    <row r="32" spans="1:23" s="14" customFormat="1" ht="4.5" customHeight="1" x14ac:dyDescent="0.2">
      <c r="A32" s="84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85"/>
      <c r="N32" s="67"/>
    </row>
    <row r="33" spans="1:14" s="90" customFormat="1" ht="15.75" customHeight="1" x14ac:dyDescent="0.2">
      <c r="A33" s="86" t="s">
        <v>16</v>
      </c>
      <c r="B33" s="87" t="s">
        <v>17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30"/>
      <c r="N33" s="89"/>
    </row>
    <row r="34" spans="1:14" s="90" customFormat="1" ht="6" customHeight="1" x14ac:dyDescent="0.2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39"/>
      <c r="N34" s="89"/>
    </row>
    <row r="35" spans="1:14" s="41" customFormat="1" ht="15" customHeight="1" x14ac:dyDescent="0.2">
      <c r="A35" s="36"/>
      <c r="B35" s="93"/>
      <c r="C35" s="608"/>
      <c r="D35" s="94"/>
      <c r="E35" s="95"/>
      <c r="F35" s="95" t="s">
        <v>18</v>
      </c>
      <c r="G35" s="96"/>
      <c r="H35" s="96"/>
      <c r="I35" s="609" t="s">
        <v>19</v>
      </c>
      <c r="J35" s="609"/>
      <c r="K35" s="609" t="s">
        <v>20</v>
      </c>
      <c r="L35" s="609"/>
      <c r="M35" s="39"/>
      <c r="N35" s="40"/>
    </row>
    <row r="36" spans="1:14" s="41" customFormat="1" ht="17.25" customHeight="1" thickBot="1" x14ac:dyDescent="0.25">
      <c r="A36" s="36"/>
      <c r="B36" s="97"/>
      <c r="C36" s="608"/>
      <c r="D36" s="37"/>
      <c r="E36" s="617" t="s">
        <v>21</v>
      </c>
      <c r="F36" s="617"/>
      <c r="G36" s="604" t="s">
        <v>22</v>
      </c>
      <c r="H36" s="604"/>
      <c r="I36" s="98"/>
      <c r="J36" s="99"/>
      <c r="K36" s="605"/>
      <c r="L36" s="605"/>
      <c r="M36" s="39"/>
      <c r="N36" s="40"/>
    </row>
    <row r="37" spans="1:14" s="41" customFormat="1" ht="15" customHeight="1" x14ac:dyDescent="0.2">
      <c r="A37" s="36"/>
      <c r="B37" s="43" t="s">
        <v>69</v>
      </c>
      <c r="C37" s="44"/>
      <c r="D37" s="100"/>
      <c r="E37" s="100"/>
      <c r="F37" s="599" t="s">
        <v>120</v>
      </c>
      <c r="G37" s="394"/>
      <c r="H37" s="394"/>
      <c r="I37" s="394"/>
      <c r="J37" s="394"/>
      <c r="K37" s="100"/>
      <c r="L37" s="101"/>
      <c r="M37" s="39"/>
      <c r="N37" s="40"/>
    </row>
    <row r="38" spans="1:14" s="41" customFormat="1" ht="15" customHeight="1" thickBot="1" x14ac:dyDescent="0.25">
      <c r="A38" s="36"/>
      <c r="B38" s="62" t="s">
        <v>23</v>
      </c>
      <c r="C38" s="64"/>
      <c r="D38" s="102"/>
      <c r="E38" s="102"/>
      <c r="F38" s="600" t="s">
        <v>116</v>
      </c>
      <c r="G38" s="395"/>
      <c r="H38" s="395"/>
      <c r="I38" s="395"/>
      <c r="J38" s="395"/>
      <c r="K38" s="392"/>
      <c r="L38" s="393"/>
      <c r="M38" s="39"/>
      <c r="N38" s="40"/>
    </row>
    <row r="39" spans="1:14" s="41" customFormat="1" ht="18" customHeight="1" x14ac:dyDescent="0.2">
      <c r="A39" s="36"/>
      <c r="B39" s="404"/>
      <c r="C39" s="506" t="s">
        <v>107</v>
      </c>
      <c r="D39" s="507" t="s">
        <v>108</v>
      </c>
      <c r="E39" s="422"/>
      <c r="F39" s="103" t="s">
        <v>24</v>
      </c>
      <c r="G39" s="424">
        <f t="shared" ref="G39:G46" si="1">E39</f>
        <v>0</v>
      </c>
      <c r="H39" s="103" t="s">
        <v>24</v>
      </c>
      <c r="I39" s="422"/>
      <c r="J39" s="152" t="s">
        <v>24</v>
      </c>
      <c r="K39" s="422"/>
      <c r="L39" s="152" t="s">
        <v>24</v>
      </c>
      <c r="M39" s="39"/>
      <c r="N39" s="40"/>
    </row>
    <row r="40" spans="1:14" s="41" customFormat="1" ht="18" customHeight="1" x14ac:dyDescent="0.2">
      <c r="A40" s="36"/>
      <c r="B40" s="406"/>
      <c r="C40" s="417" t="s">
        <v>109</v>
      </c>
      <c r="D40" s="418" t="s">
        <v>110</v>
      </c>
      <c r="E40" s="423"/>
      <c r="F40" s="103" t="s">
        <v>24</v>
      </c>
      <c r="G40" s="425">
        <f t="shared" si="1"/>
        <v>0</v>
      </c>
      <c r="H40" s="103" t="s">
        <v>24</v>
      </c>
      <c r="I40" s="423"/>
      <c r="J40" s="66" t="s">
        <v>24</v>
      </c>
      <c r="K40" s="423"/>
      <c r="L40" s="66" t="s">
        <v>24</v>
      </c>
      <c r="M40" s="39"/>
      <c r="N40" s="40"/>
    </row>
    <row r="41" spans="1:14" s="68" customFormat="1" ht="18" customHeight="1" x14ac:dyDescent="0.2">
      <c r="A41" s="65"/>
      <c r="B41" s="406"/>
      <c r="C41" s="417" t="s">
        <v>111</v>
      </c>
      <c r="D41" s="418" t="s">
        <v>112</v>
      </c>
      <c r="E41" s="104"/>
      <c r="F41" s="103" t="s">
        <v>24</v>
      </c>
      <c r="G41" s="425">
        <f t="shared" si="1"/>
        <v>0</v>
      </c>
      <c r="H41" s="103" t="s">
        <v>24</v>
      </c>
      <c r="I41" s="427"/>
      <c r="J41" s="426" t="s">
        <v>24</v>
      </c>
      <c r="K41" s="427"/>
      <c r="L41" s="426" t="s">
        <v>24</v>
      </c>
      <c r="M41" s="71"/>
      <c r="N41" s="67"/>
    </row>
    <row r="42" spans="1:14" s="68" customFormat="1" ht="18" customHeight="1" x14ac:dyDescent="0.2">
      <c r="A42" s="65"/>
      <c r="B42" s="406"/>
      <c r="C42" s="417" t="s">
        <v>113</v>
      </c>
      <c r="D42" s="418" t="s">
        <v>114</v>
      </c>
      <c r="E42" s="104"/>
      <c r="F42" s="103" t="s">
        <v>24</v>
      </c>
      <c r="G42" s="390">
        <f t="shared" si="1"/>
        <v>0</v>
      </c>
      <c r="H42" s="103" t="s">
        <v>24</v>
      </c>
      <c r="I42" s="427"/>
      <c r="J42" s="426" t="s">
        <v>24</v>
      </c>
      <c r="K42" s="427"/>
      <c r="L42" s="426" t="s">
        <v>24</v>
      </c>
      <c r="M42" s="71"/>
      <c r="N42" s="67"/>
    </row>
    <row r="43" spans="1:14" s="68" customFormat="1" ht="18" customHeight="1" x14ac:dyDescent="0.2">
      <c r="A43" s="65"/>
      <c r="B43" s="406"/>
      <c r="C43" s="417" t="s">
        <v>122</v>
      </c>
      <c r="D43" s="418" t="s">
        <v>126</v>
      </c>
      <c r="E43" s="285"/>
      <c r="F43" s="103" t="s">
        <v>24</v>
      </c>
      <c r="G43" s="391">
        <f t="shared" si="1"/>
        <v>0</v>
      </c>
      <c r="H43" s="103" t="s">
        <v>24</v>
      </c>
      <c r="I43" s="427"/>
      <c r="J43" s="426" t="s">
        <v>24</v>
      </c>
      <c r="K43" s="427"/>
      <c r="L43" s="426" t="s">
        <v>24</v>
      </c>
      <c r="M43" s="71"/>
      <c r="N43" s="67"/>
    </row>
    <row r="44" spans="1:14" s="68" customFormat="1" ht="18" customHeight="1" x14ac:dyDescent="0.2">
      <c r="A44" s="65"/>
      <c r="B44" s="451"/>
      <c r="C44" s="417" t="s">
        <v>123</v>
      </c>
      <c r="D44" s="418" t="s">
        <v>127</v>
      </c>
      <c r="E44" s="285"/>
      <c r="F44" s="103" t="s">
        <v>24</v>
      </c>
      <c r="G44" s="391">
        <f t="shared" si="1"/>
        <v>0</v>
      </c>
      <c r="H44" s="103" t="s">
        <v>24</v>
      </c>
      <c r="I44" s="427"/>
      <c r="J44" s="426" t="s">
        <v>24</v>
      </c>
      <c r="K44" s="427"/>
      <c r="L44" s="426" t="s">
        <v>24</v>
      </c>
      <c r="M44" s="71"/>
      <c r="N44" s="67"/>
    </row>
    <row r="45" spans="1:14" s="68" customFormat="1" ht="18" customHeight="1" x14ac:dyDescent="0.2">
      <c r="A45" s="65"/>
      <c r="B45" s="451"/>
      <c r="C45" s="417" t="s">
        <v>124</v>
      </c>
      <c r="D45" s="418" t="s">
        <v>128</v>
      </c>
      <c r="E45" s="285"/>
      <c r="F45" s="103" t="s">
        <v>24</v>
      </c>
      <c r="G45" s="391">
        <f t="shared" si="1"/>
        <v>0</v>
      </c>
      <c r="H45" s="103" t="s">
        <v>24</v>
      </c>
      <c r="I45" s="427"/>
      <c r="J45" s="426" t="s">
        <v>24</v>
      </c>
      <c r="K45" s="427"/>
      <c r="L45" s="426" t="s">
        <v>24</v>
      </c>
      <c r="M45" s="71"/>
      <c r="N45" s="67"/>
    </row>
    <row r="46" spans="1:14" s="68" customFormat="1" ht="18" customHeight="1" thickBot="1" x14ac:dyDescent="0.25">
      <c r="A46" s="65"/>
      <c r="B46" s="408"/>
      <c r="C46" s="419" t="s">
        <v>125</v>
      </c>
      <c r="D46" s="454" t="s">
        <v>129</v>
      </c>
      <c r="E46" s="285"/>
      <c r="F46" s="103" t="s">
        <v>24</v>
      </c>
      <c r="G46" s="391">
        <f t="shared" si="1"/>
        <v>0</v>
      </c>
      <c r="H46" s="103" t="s">
        <v>24</v>
      </c>
      <c r="I46" s="427"/>
      <c r="J46" s="426" t="s">
        <v>24</v>
      </c>
      <c r="K46" s="427"/>
      <c r="L46" s="426" t="s">
        <v>24</v>
      </c>
      <c r="M46" s="71"/>
      <c r="N46" s="67"/>
    </row>
    <row r="47" spans="1:14" s="41" customFormat="1" ht="15" customHeight="1" x14ac:dyDescent="0.2">
      <c r="A47" s="36"/>
      <c r="B47" s="43" t="s">
        <v>25</v>
      </c>
      <c r="C47" s="44"/>
      <c r="D47" s="44"/>
      <c r="E47" s="44"/>
      <c r="F47" s="44"/>
      <c r="G47" s="44"/>
      <c r="H47" s="44"/>
      <c r="I47" s="44"/>
      <c r="J47" s="44"/>
      <c r="K47" s="44"/>
      <c r="L47" s="105"/>
      <c r="M47" s="39"/>
      <c r="N47" s="40"/>
    </row>
    <row r="48" spans="1:14" s="41" customFormat="1" ht="15" customHeight="1" thickBot="1" x14ac:dyDescent="0.25">
      <c r="A48" s="36"/>
      <c r="B48" s="62" t="s">
        <v>26</v>
      </c>
      <c r="C48" s="64"/>
      <c r="D48" s="64"/>
      <c r="E48" s="64"/>
      <c r="F48" s="64"/>
      <c r="G48" s="64"/>
      <c r="H48" s="64"/>
      <c r="I48" s="64"/>
      <c r="J48" s="64"/>
      <c r="K48" s="64"/>
      <c r="L48" s="106"/>
      <c r="M48" s="39"/>
      <c r="N48" s="40"/>
    </row>
    <row r="49" spans="1:14" s="41" customFormat="1" ht="18" customHeight="1" x14ac:dyDescent="0.2">
      <c r="A49" s="36"/>
      <c r="B49" s="404"/>
      <c r="C49" s="506" t="s">
        <v>107</v>
      </c>
      <c r="D49" s="507" t="s">
        <v>108</v>
      </c>
      <c r="E49" s="428"/>
      <c r="F49" s="103" t="s">
        <v>27</v>
      </c>
      <c r="G49" s="428"/>
      <c r="H49" s="103" t="s">
        <v>27</v>
      </c>
      <c r="I49" s="428"/>
      <c r="J49" s="152" t="s">
        <v>27</v>
      </c>
      <c r="K49" s="422"/>
      <c r="L49" s="152" t="s">
        <v>24</v>
      </c>
      <c r="M49" s="39"/>
      <c r="N49" s="40"/>
    </row>
    <row r="50" spans="1:14" s="41" customFormat="1" ht="18" customHeight="1" x14ac:dyDescent="0.2">
      <c r="A50" s="36"/>
      <c r="B50" s="406"/>
      <c r="C50" s="417" t="s">
        <v>109</v>
      </c>
      <c r="D50" s="418" t="s">
        <v>110</v>
      </c>
      <c r="E50" s="429"/>
      <c r="F50" s="103" t="s">
        <v>27</v>
      </c>
      <c r="G50" s="429"/>
      <c r="H50" s="103" t="s">
        <v>27</v>
      </c>
      <c r="I50" s="429"/>
      <c r="J50" s="66" t="s">
        <v>27</v>
      </c>
      <c r="K50" s="423"/>
      <c r="L50" s="66" t="s">
        <v>24</v>
      </c>
      <c r="M50" s="39"/>
      <c r="N50" s="40"/>
    </row>
    <row r="51" spans="1:14" s="68" customFormat="1" ht="18" customHeight="1" x14ac:dyDescent="0.2">
      <c r="A51" s="65"/>
      <c r="B51" s="406"/>
      <c r="C51" s="417" t="s">
        <v>111</v>
      </c>
      <c r="D51" s="418" t="s">
        <v>112</v>
      </c>
      <c r="E51" s="107"/>
      <c r="F51" s="103" t="s">
        <v>27</v>
      </c>
      <c r="G51" s="107"/>
      <c r="H51" s="103" t="s">
        <v>27</v>
      </c>
      <c r="I51" s="430"/>
      <c r="J51" s="426" t="s">
        <v>27</v>
      </c>
      <c r="K51" s="427"/>
      <c r="L51" s="426" t="s">
        <v>24</v>
      </c>
      <c r="M51" s="71"/>
      <c r="N51" s="67"/>
    </row>
    <row r="52" spans="1:14" s="68" customFormat="1" ht="18" customHeight="1" x14ac:dyDescent="0.2">
      <c r="A52" s="65"/>
      <c r="B52" s="406"/>
      <c r="C52" s="417" t="s">
        <v>113</v>
      </c>
      <c r="D52" s="418" t="s">
        <v>114</v>
      </c>
      <c r="E52" s="107"/>
      <c r="F52" s="103" t="s">
        <v>27</v>
      </c>
      <c r="G52" s="107"/>
      <c r="H52" s="103" t="s">
        <v>27</v>
      </c>
      <c r="I52" s="430"/>
      <c r="J52" s="426" t="s">
        <v>27</v>
      </c>
      <c r="K52" s="427"/>
      <c r="L52" s="426" t="s">
        <v>24</v>
      </c>
      <c r="M52" s="71"/>
      <c r="N52" s="67"/>
    </row>
    <row r="53" spans="1:14" s="68" customFormat="1" ht="18" customHeight="1" x14ac:dyDescent="0.2">
      <c r="A53" s="65"/>
      <c r="B53" s="406"/>
      <c r="C53" s="417" t="s">
        <v>122</v>
      </c>
      <c r="D53" s="418" t="s">
        <v>126</v>
      </c>
      <c r="E53" s="370"/>
      <c r="F53" s="103" t="s">
        <v>27</v>
      </c>
      <c r="G53" s="370"/>
      <c r="H53" s="103" t="s">
        <v>27</v>
      </c>
      <c r="I53" s="430"/>
      <c r="J53" s="426" t="s">
        <v>27</v>
      </c>
      <c r="K53" s="427"/>
      <c r="L53" s="426" t="s">
        <v>24</v>
      </c>
      <c r="M53" s="71"/>
      <c r="N53" s="67"/>
    </row>
    <row r="54" spans="1:14" s="68" customFormat="1" ht="18" customHeight="1" x14ac:dyDescent="0.2">
      <c r="A54" s="65"/>
      <c r="B54" s="451"/>
      <c r="C54" s="417" t="s">
        <v>123</v>
      </c>
      <c r="D54" s="418" t="s">
        <v>127</v>
      </c>
      <c r="E54" s="455"/>
      <c r="F54" s="103" t="s">
        <v>27</v>
      </c>
      <c r="G54" s="455"/>
      <c r="H54" s="103" t="s">
        <v>27</v>
      </c>
      <c r="I54" s="430"/>
      <c r="J54" s="426" t="s">
        <v>27</v>
      </c>
      <c r="K54" s="427"/>
      <c r="L54" s="426" t="s">
        <v>24</v>
      </c>
      <c r="M54" s="71"/>
      <c r="N54" s="67"/>
    </row>
    <row r="55" spans="1:14" s="68" customFormat="1" ht="18" customHeight="1" x14ac:dyDescent="0.2">
      <c r="A55" s="65"/>
      <c r="B55" s="451"/>
      <c r="C55" s="417" t="s">
        <v>124</v>
      </c>
      <c r="D55" s="418" t="s">
        <v>128</v>
      </c>
      <c r="E55" s="455"/>
      <c r="F55" s="103" t="s">
        <v>27</v>
      </c>
      <c r="G55" s="455"/>
      <c r="H55" s="103" t="s">
        <v>27</v>
      </c>
      <c r="I55" s="430"/>
      <c r="J55" s="426" t="s">
        <v>27</v>
      </c>
      <c r="K55" s="427"/>
      <c r="L55" s="426" t="s">
        <v>24</v>
      </c>
      <c r="M55" s="71"/>
      <c r="N55" s="67"/>
    </row>
    <row r="56" spans="1:14" s="68" customFormat="1" ht="18" customHeight="1" thickBot="1" x14ac:dyDescent="0.25">
      <c r="A56" s="65"/>
      <c r="B56" s="408"/>
      <c r="C56" s="419" t="s">
        <v>125</v>
      </c>
      <c r="D56" s="454" t="s">
        <v>129</v>
      </c>
      <c r="E56" s="455"/>
      <c r="F56" s="578" t="s">
        <v>27</v>
      </c>
      <c r="G56" s="455"/>
      <c r="H56" s="578" t="s">
        <v>27</v>
      </c>
      <c r="I56" s="579"/>
      <c r="J56" s="137" t="s">
        <v>27</v>
      </c>
      <c r="K56" s="580"/>
      <c r="L56" s="137" t="s">
        <v>24</v>
      </c>
      <c r="M56" s="71"/>
      <c r="N56" s="67"/>
    </row>
    <row r="57" spans="1:14" s="68" customFormat="1" ht="18" customHeight="1" thickBot="1" x14ac:dyDescent="0.25">
      <c r="A57" s="65"/>
      <c r="B57" s="108"/>
      <c r="C57" s="109"/>
      <c r="D57" s="456" t="s">
        <v>28</v>
      </c>
      <c r="E57" s="581">
        <f>SUM(E49:E56)</f>
        <v>0</v>
      </c>
      <c r="F57" s="542" t="s">
        <v>27</v>
      </c>
      <c r="G57" s="582">
        <f>SUM(G49:G56)</f>
        <v>0</v>
      </c>
      <c r="H57" s="542" t="s">
        <v>27</v>
      </c>
      <c r="I57" s="582">
        <f>SUM(I49:I56)</f>
        <v>0</v>
      </c>
      <c r="J57" s="583" t="s">
        <v>27</v>
      </c>
      <c r="K57" s="582">
        <f>SUM(K49:K56)</f>
        <v>0</v>
      </c>
      <c r="L57" s="545" t="s">
        <v>27</v>
      </c>
      <c r="M57" s="71"/>
      <c r="N57" s="67"/>
    </row>
    <row r="58" spans="1:14" s="41" customFormat="1" ht="14.25" customHeight="1" x14ac:dyDescent="0.2">
      <c r="A58" s="36"/>
      <c r="B58" s="43" t="s">
        <v>29</v>
      </c>
      <c r="C58" s="100"/>
      <c r="D58" s="100"/>
      <c r="E58" s="513"/>
      <c r="F58" s="513"/>
      <c r="G58" s="513"/>
      <c r="H58" s="513"/>
      <c r="I58" s="513"/>
      <c r="J58" s="513"/>
      <c r="K58" s="514"/>
      <c r="L58" s="515"/>
      <c r="M58" s="39"/>
      <c r="N58" s="40"/>
    </row>
    <row r="59" spans="1:14" s="41" customFormat="1" ht="14.25" customHeight="1" thickBot="1" x14ac:dyDescent="0.25">
      <c r="A59" s="36"/>
      <c r="B59" s="512" t="s">
        <v>30</v>
      </c>
      <c r="C59" s="513"/>
      <c r="D59" s="513"/>
      <c r="E59" s="513"/>
      <c r="F59" s="513"/>
      <c r="G59" s="513"/>
      <c r="H59" s="513"/>
      <c r="I59" s="513"/>
      <c r="J59" s="513"/>
      <c r="K59" s="514"/>
      <c r="L59" s="515"/>
      <c r="M59" s="39"/>
      <c r="N59" s="40"/>
    </row>
    <row r="60" spans="1:14" s="41" customFormat="1" ht="18" customHeight="1" x14ac:dyDescent="0.2">
      <c r="A60" s="36"/>
      <c r="B60" s="404"/>
      <c r="C60" s="506" t="s">
        <v>107</v>
      </c>
      <c r="D60" s="507" t="s">
        <v>108</v>
      </c>
      <c r="E60" s="516">
        <f t="shared" ref="E60:E67" si="2">E49*E39</f>
        <v>0</v>
      </c>
      <c r="F60" s="517" t="s">
        <v>31</v>
      </c>
      <c r="G60" s="516">
        <f t="shared" ref="G60:G67" si="3">G39*G49</f>
        <v>0</v>
      </c>
      <c r="H60" s="517" t="s">
        <v>31</v>
      </c>
      <c r="I60" s="518">
        <f t="shared" ref="I60:I67" si="4">I39*I49</f>
        <v>0</v>
      </c>
      <c r="J60" s="519" t="s">
        <v>31</v>
      </c>
      <c r="K60" s="518">
        <f t="shared" ref="K60:K67" si="5">K39*K49</f>
        <v>0</v>
      </c>
      <c r="L60" s="519" t="s">
        <v>31</v>
      </c>
      <c r="M60" s="39"/>
      <c r="N60" s="40"/>
    </row>
    <row r="61" spans="1:14" s="41" customFormat="1" ht="18" customHeight="1" x14ac:dyDescent="0.2">
      <c r="A61" s="36"/>
      <c r="B61" s="406"/>
      <c r="C61" s="417" t="s">
        <v>109</v>
      </c>
      <c r="D61" s="418" t="s">
        <v>110</v>
      </c>
      <c r="E61" s="112">
        <f t="shared" si="2"/>
        <v>0</v>
      </c>
      <c r="F61" s="103" t="s">
        <v>31</v>
      </c>
      <c r="G61" s="112">
        <f t="shared" si="3"/>
        <v>0</v>
      </c>
      <c r="H61" s="103" t="s">
        <v>31</v>
      </c>
      <c r="I61" s="434">
        <f t="shared" si="4"/>
        <v>0</v>
      </c>
      <c r="J61" s="66" t="s">
        <v>31</v>
      </c>
      <c r="K61" s="434">
        <f t="shared" si="5"/>
        <v>0</v>
      </c>
      <c r="L61" s="66" t="s">
        <v>31</v>
      </c>
      <c r="M61" s="39"/>
      <c r="N61" s="40"/>
    </row>
    <row r="62" spans="1:14" s="68" customFormat="1" ht="18" customHeight="1" x14ac:dyDescent="0.2">
      <c r="A62" s="65"/>
      <c r="B62" s="406"/>
      <c r="C62" s="417" t="s">
        <v>111</v>
      </c>
      <c r="D62" s="418" t="s">
        <v>112</v>
      </c>
      <c r="E62" s="112">
        <f t="shared" si="2"/>
        <v>0</v>
      </c>
      <c r="F62" s="103" t="s">
        <v>31</v>
      </c>
      <c r="G62" s="112">
        <f t="shared" si="3"/>
        <v>0</v>
      </c>
      <c r="H62" s="103" t="s">
        <v>31</v>
      </c>
      <c r="I62" s="432">
        <f t="shared" si="4"/>
        <v>0</v>
      </c>
      <c r="J62" s="433" t="s">
        <v>31</v>
      </c>
      <c r="K62" s="432">
        <f t="shared" si="5"/>
        <v>0</v>
      </c>
      <c r="L62" s="433" t="s">
        <v>31</v>
      </c>
      <c r="M62" s="71"/>
      <c r="N62" s="67"/>
    </row>
    <row r="63" spans="1:14" s="68" customFormat="1" ht="18" customHeight="1" x14ac:dyDescent="0.2">
      <c r="A63" s="65"/>
      <c r="B63" s="406"/>
      <c r="C63" s="417" t="s">
        <v>113</v>
      </c>
      <c r="D63" s="418" t="s">
        <v>114</v>
      </c>
      <c r="E63" s="112">
        <f t="shared" si="2"/>
        <v>0</v>
      </c>
      <c r="F63" s="103" t="s">
        <v>31</v>
      </c>
      <c r="G63" s="112">
        <f t="shared" si="3"/>
        <v>0</v>
      </c>
      <c r="H63" s="103" t="s">
        <v>31</v>
      </c>
      <c r="I63" s="432">
        <f t="shared" si="4"/>
        <v>0</v>
      </c>
      <c r="J63" s="433" t="s">
        <v>31</v>
      </c>
      <c r="K63" s="432">
        <f t="shared" si="5"/>
        <v>0</v>
      </c>
      <c r="L63" s="433" t="s">
        <v>31</v>
      </c>
      <c r="M63" s="71"/>
      <c r="N63" s="67"/>
    </row>
    <row r="64" spans="1:14" s="68" customFormat="1" ht="18" customHeight="1" x14ac:dyDescent="0.2">
      <c r="A64" s="65"/>
      <c r="B64" s="406"/>
      <c r="C64" s="417" t="s">
        <v>122</v>
      </c>
      <c r="D64" s="418" t="s">
        <v>126</v>
      </c>
      <c r="E64" s="112">
        <f t="shared" si="2"/>
        <v>0</v>
      </c>
      <c r="F64" s="103" t="s">
        <v>31</v>
      </c>
      <c r="G64" s="112">
        <f t="shared" si="3"/>
        <v>0</v>
      </c>
      <c r="H64" s="103" t="s">
        <v>31</v>
      </c>
      <c r="I64" s="432">
        <f t="shared" si="4"/>
        <v>0</v>
      </c>
      <c r="J64" s="433" t="s">
        <v>31</v>
      </c>
      <c r="K64" s="432">
        <f t="shared" si="5"/>
        <v>0</v>
      </c>
      <c r="L64" s="433" t="s">
        <v>31</v>
      </c>
      <c r="M64" s="71"/>
      <c r="N64" s="67"/>
    </row>
    <row r="65" spans="1:23" s="68" customFormat="1" ht="18" customHeight="1" x14ac:dyDescent="0.2">
      <c r="A65" s="65"/>
      <c r="B65" s="406"/>
      <c r="C65" s="417" t="s">
        <v>123</v>
      </c>
      <c r="D65" s="418" t="s">
        <v>127</v>
      </c>
      <c r="E65" s="112">
        <f t="shared" si="2"/>
        <v>0</v>
      </c>
      <c r="F65" s="103" t="s">
        <v>31</v>
      </c>
      <c r="G65" s="112">
        <f t="shared" si="3"/>
        <v>0</v>
      </c>
      <c r="H65" s="103" t="s">
        <v>31</v>
      </c>
      <c r="I65" s="432">
        <f t="shared" si="4"/>
        <v>0</v>
      </c>
      <c r="J65" s="433" t="s">
        <v>31</v>
      </c>
      <c r="K65" s="432">
        <f t="shared" si="5"/>
        <v>0</v>
      </c>
      <c r="L65" s="433" t="s">
        <v>31</v>
      </c>
      <c r="M65" s="71"/>
      <c r="N65" s="67"/>
    </row>
    <row r="66" spans="1:23" s="68" customFormat="1" ht="18" customHeight="1" x14ac:dyDescent="0.2">
      <c r="A66" s="65"/>
      <c r="B66" s="406"/>
      <c r="C66" s="417" t="s">
        <v>124</v>
      </c>
      <c r="D66" s="418" t="s">
        <v>128</v>
      </c>
      <c r="E66" s="112">
        <f t="shared" si="2"/>
        <v>0</v>
      </c>
      <c r="F66" s="103" t="s">
        <v>31</v>
      </c>
      <c r="G66" s="112">
        <f t="shared" si="3"/>
        <v>0</v>
      </c>
      <c r="H66" s="103" t="s">
        <v>31</v>
      </c>
      <c r="I66" s="432">
        <f t="shared" si="4"/>
        <v>0</v>
      </c>
      <c r="J66" s="433" t="s">
        <v>31</v>
      </c>
      <c r="K66" s="432">
        <f t="shared" si="5"/>
        <v>0</v>
      </c>
      <c r="L66" s="433" t="s">
        <v>31</v>
      </c>
      <c r="M66" s="71"/>
      <c r="N66" s="67"/>
    </row>
    <row r="67" spans="1:23" s="68" customFormat="1" ht="18" customHeight="1" thickBot="1" x14ac:dyDescent="0.25">
      <c r="A67" s="65"/>
      <c r="B67" s="408"/>
      <c r="C67" s="419" t="s">
        <v>125</v>
      </c>
      <c r="D67" s="454" t="s">
        <v>129</v>
      </c>
      <c r="E67" s="523">
        <f t="shared" si="2"/>
        <v>0</v>
      </c>
      <c r="F67" s="286" t="s">
        <v>31</v>
      </c>
      <c r="G67" s="523">
        <f t="shared" si="3"/>
        <v>0</v>
      </c>
      <c r="H67" s="286" t="s">
        <v>31</v>
      </c>
      <c r="I67" s="523">
        <f t="shared" si="4"/>
        <v>0</v>
      </c>
      <c r="J67" s="524" t="s">
        <v>31</v>
      </c>
      <c r="K67" s="523">
        <f t="shared" si="5"/>
        <v>0</v>
      </c>
      <c r="L67" s="524" t="s">
        <v>31</v>
      </c>
      <c r="M67" s="71"/>
      <c r="N67" s="67"/>
    </row>
    <row r="68" spans="1:23" s="68" customFormat="1" ht="18" customHeight="1" thickBot="1" x14ac:dyDescent="0.25">
      <c r="A68" s="65"/>
      <c r="B68" s="113"/>
      <c r="C68" s="114"/>
      <c r="D68" s="115" t="s">
        <v>28</v>
      </c>
      <c r="E68" s="570">
        <f>SUM(E60:E67)</f>
        <v>0</v>
      </c>
      <c r="F68" s="571" t="s">
        <v>31</v>
      </c>
      <c r="G68" s="570">
        <f>SUM(G60:G67)</f>
        <v>0</v>
      </c>
      <c r="H68" s="571" t="s">
        <v>31</v>
      </c>
      <c r="I68" s="570">
        <f>SUM(I60:I67)</f>
        <v>0</v>
      </c>
      <c r="J68" s="571" t="s">
        <v>31</v>
      </c>
      <c r="K68" s="570">
        <f>SUM(K60:K67)</f>
        <v>0</v>
      </c>
      <c r="L68" s="111" t="s">
        <v>31</v>
      </c>
      <c r="M68" s="71"/>
      <c r="N68" s="67"/>
    </row>
    <row r="69" spans="1:23" s="68" customFormat="1" ht="18" customHeight="1" thickBot="1" x14ac:dyDescent="0.25">
      <c r="A69" s="65"/>
      <c r="B69" s="113"/>
      <c r="C69" s="116"/>
      <c r="D69" s="537" t="s">
        <v>32</v>
      </c>
      <c r="E69" s="572">
        <v>192</v>
      </c>
      <c r="F69" s="573"/>
      <c r="G69" s="574">
        <f>250-E69</f>
        <v>58</v>
      </c>
      <c r="H69" s="575"/>
      <c r="I69" s="574">
        <v>52</v>
      </c>
      <c r="J69" s="576"/>
      <c r="K69" s="574">
        <v>63</v>
      </c>
      <c r="L69" s="577"/>
      <c r="M69" s="71"/>
      <c r="N69" s="67"/>
    </row>
    <row r="70" spans="1:23" s="41" customFormat="1" ht="15" customHeight="1" x14ac:dyDescent="0.2">
      <c r="A70" s="36"/>
      <c r="B70" s="43" t="s">
        <v>33</v>
      </c>
      <c r="C70" s="44"/>
      <c r="D70" s="119"/>
      <c r="E70" s="58"/>
      <c r="F70" s="53"/>
      <c r="G70" s="53"/>
      <c r="H70" s="53"/>
      <c r="I70" s="52"/>
      <c r="J70" s="53"/>
      <c r="K70" s="53"/>
      <c r="L70" s="54"/>
      <c r="M70" s="39"/>
      <c r="N70" s="40"/>
    </row>
    <row r="71" spans="1:23" s="41" customFormat="1" ht="15" customHeight="1" thickBot="1" x14ac:dyDescent="0.25">
      <c r="A71" s="36"/>
      <c r="B71" s="59"/>
      <c r="C71" s="60"/>
      <c r="D71" s="61"/>
      <c r="E71" s="121"/>
      <c r="F71" s="61"/>
      <c r="G71" s="121"/>
      <c r="H71" s="61"/>
      <c r="I71" s="61"/>
      <c r="J71" s="61"/>
      <c r="K71" s="61"/>
      <c r="L71" s="63"/>
      <c r="M71" s="39"/>
      <c r="N71" s="40"/>
    </row>
    <row r="72" spans="1:23" s="68" customFormat="1" ht="18" customHeight="1" x14ac:dyDescent="0.2">
      <c r="A72" s="65"/>
      <c r="B72" s="113"/>
      <c r="C72" s="122"/>
      <c r="D72" s="117" t="s">
        <v>34</v>
      </c>
      <c r="E72" s="353">
        <f>ROUND(E68*E69,0)</f>
        <v>0</v>
      </c>
      <c r="F72" s="110" t="s">
        <v>14</v>
      </c>
      <c r="G72" s="153">
        <f>ROUND(G68*G69,0)</f>
        <v>0</v>
      </c>
      <c r="H72" s="110" t="s">
        <v>14</v>
      </c>
      <c r="I72" s="153">
        <f>ROUND(I68*I69,0)</f>
        <v>0</v>
      </c>
      <c r="J72" s="110" t="s">
        <v>14</v>
      </c>
      <c r="K72" s="153">
        <f>ROUND(K68*K69,0)</f>
        <v>0</v>
      </c>
      <c r="L72" s="123" t="s">
        <v>14</v>
      </c>
      <c r="M72" s="71"/>
      <c r="N72" s="67"/>
    </row>
    <row r="73" spans="1:23" s="14" customFormat="1" ht="7.5" customHeight="1" x14ac:dyDescent="0.2">
      <c r="A73" s="72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124"/>
      <c r="M73" s="85"/>
      <c r="N73" s="67"/>
    </row>
    <row r="74" spans="1:23" s="14" customFormat="1" ht="18.75" customHeight="1" x14ac:dyDescent="0.2">
      <c r="A74" s="72"/>
      <c r="B74" s="73"/>
      <c r="C74" s="73"/>
      <c r="D74" s="73"/>
      <c r="E74" s="73"/>
      <c r="F74" s="73"/>
      <c r="G74" s="73"/>
      <c r="H74" s="124"/>
      <c r="I74" s="125"/>
      <c r="J74" s="125" t="s">
        <v>196</v>
      </c>
      <c r="K74" s="78">
        <f>E72+G72+I72+K72</f>
        <v>0</v>
      </c>
      <c r="L74" s="79" t="s">
        <v>14</v>
      </c>
      <c r="M74" s="80"/>
      <c r="N74" s="67"/>
    </row>
    <row r="75" spans="1:23" ht="6" customHeight="1" x14ac:dyDescent="0.2">
      <c r="A75" s="81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3"/>
      <c r="O75" s="4"/>
      <c r="P75" s="4"/>
      <c r="Q75" s="4"/>
      <c r="R75" s="4"/>
      <c r="S75" s="4"/>
      <c r="T75" s="4"/>
      <c r="U75" s="4"/>
      <c r="V75" s="4"/>
      <c r="W75" s="4"/>
    </row>
    <row r="76" spans="1:23" ht="7.5" customHeight="1" x14ac:dyDescent="0.2">
      <c r="A76" s="126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6"/>
      <c r="O76" s="4"/>
      <c r="P76" s="4"/>
      <c r="Q76" s="4"/>
      <c r="R76" s="4"/>
      <c r="S76" s="4"/>
      <c r="T76" s="4"/>
      <c r="U76" s="4"/>
      <c r="V76" s="4"/>
      <c r="W76" s="4"/>
    </row>
    <row r="77" spans="1:23" s="90" customFormat="1" ht="15.75" customHeight="1" x14ac:dyDescent="0.2">
      <c r="A77" s="30" t="s">
        <v>35</v>
      </c>
      <c r="B77" s="31" t="s">
        <v>36</v>
      </c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30"/>
      <c r="N77" s="89"/>
    </row>
    <row r="78" spans="1:23" s="90" customFormat="1" ht="11.25" customHeight="1" thickBot="1" x14ac:dyDescent="0.25">
      <c r="A78" s="91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39"/>
      <c r="N78" s="89"/>
    </row>
    <row r="79" spans="1:23" s="90" customFormat="1" ht="11.25" customHeight="1" thickBot="1" x14ac:dyDescent="0.25">
      <c r="A79" s="91"/>
      <c r="B79" s="129" t="s">
        <v>151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1"/>
      <c r="M79" s="39"/>
      <c r="N79" s="89"/>
    </row>
    <row r="80" spans="1:23" s="90" customFormat="1" ht="11.25" customHeight="1" thickBot="1" x14ac:dyDescent="0.25">
      <c r="A80" s="91"/>
      <c r="B80" s="636"/>
      <c r="C80" s="636"/>
      <c r="D80" s="636"/>
      <c r="E80" s="636"/>
      <c r="F80" s="636"/>
      <c r="G80" s="636"/>
      <c r="H80" s="636"/>
      <c r="I80" s="636"/>
      <c r="J80" s="636"/>
      <c r="K80" s="636"/>
      <c r="L80" s="636"/>
      <c r="M80" s="39"/>
      <c r="N80" s="89"/>
    </row>
    <row r="81" spans="1:14" s="90" customFormat="1" ht="15" customHeight="1" thickBot="1" x14ac:dyDescent="0.25">
      <c r="A81" s="91"/>
      <c r="B81" s="129" t="s">
        <v>146</v>
      </c>
      <c r="C81" s="130"/>
      <c r="D81" s="130"/>
      <c r="E81" s="130"/>
      <c r="F81" s="130"/>
      <c r="G81" s="130"/>
      <c r="H81" s="130"/>
      <c r="I81" s="130"/>
      <c r="J81" s="130"/>
      <c r="K81" s="130"/>
      <c r="L81" s="131"/>
      <c r="M81" s="132"/>
      <c r="N81" s="89"/>
    </row>
    <row r="82" spans="1:14" s="41" customFormat="1" ht="15" customHeight="1" x14ac:dyDescent="0.2">
      <c r="A82" s="36"/>
      <c r="B82" s="43" t="s">
        <v>148</v>
      </c>
      <c r="C82" s="44"/>
      <c r="D82" s="100"/>
      <c r="E82" s="100"/>
      <c r="F82" s="100"/>
      <c r="G82" s="100"/>
      <c r="H82" s="100"/>
      <c r="I82" s="100"/>
      <c r="J82" s="100"/>
      <c r="K82" s="45"/>
      <c r="L82" s="48"/>
      <c r="M82" s="39"/>
      <c r="N82" s="40"/>
    </row>
    <row r="83" spans="1:14" s="41" customFormat="1" ht="15" customHeight="1" thickBot="1" x14ac:dyDescent="0.25">
      <c r="A83" s="36"/>
      <c r="B83" s="59" t="s">
        <v>37</v>
      </c>
      <c r="C83" s="133"/>
      <c r="D83" s="134"/>
      <c r="E83" s="134"/>
      <c r="F83" s="134"/>
      <c r="G83" s="134"/>
      <c r="H83" s="134"/>
      <c r="I83" s="134"/>
      <c r="J83" s="134"/>
      <c r="K83" s="134"/>
      <c r="L83" s="135"/>
      <c r="M83" s="39"/>
      <c r="N83" s="40"/>
    </row>
    <row r="84" spans="1:14" s="41" customFormat="1" ht="18" customHeight="1" x14ac:dyDescent="0.2">
      <c r="A84" s="36"/>
      <c r="B84" s="404"/>
      <c r="C84" s="417" t="s">
        <v>107</v>
      </c>
      <c r="D84" s="418" t="s">
        <v>108</v>
      </c>
      <c r="E84" s="435"/>
      <c r="F84" s="152" t="s">
        <v>38</v>
      </c>
      <c r="G84" s="136"/>
      <c r="H84" s="136"/>
      <c r="I84" s="136"/>
      <c r="J84" s="136"/>
      <c r="K84" s="136"/>
      <c r="L84" s="137"/>
      <c r="M84" s="39"/>
      <c r="N84" s="40"/>
    </row>
    <row r="85" spans="1:14" s="41" customFormat="1" ht="18" customHeight="1" x14ac:dyDescent="0.2">
      <c r="A85" s="36"/>
      <c r="B85" s="406"/>
      <c r="C85" s="417" t="s">
        <v>109</v>
      </c>
      <c r="D85" s="418" t="s">
        <v>110</v>
      </c>
      <c r="E85" s="436"/>
      <c r="F85" s="66" t="s">
        <v>38</v>
      </c>
      <c r="G85" s="136"/>
      <c r="H85" s="136"/>
      <c r="I85" s="136"/>
      <c r="J85" s="136"/>
      <c r="K85" s="136"/>
      <c r="L85" s="137"/>
      <c r="M85" s="39"/>
      <c r="N85" s="40"/>
    </row>
    <row r="86" spans="1:14" s="68" customFormat="1" ht="18" customHeight="1" x14ac:dyDescent="0.2">
      <c r="A86" s="65"/>
      <c r="B86" s="406"/>
      <c r="C86" s="417" t="s">
        <v>111</v>
      </c>
      <c r="D86" s="418" t="s">
        <v>112</v>
      </c>
      <c r="E86" s="138"/>
      <c r="F86" s="69" t="s">
        <v>38</v>
      </c>
      <c r="G86" s="136"/>
      <c r="H86" s="136"/>
      <c r="I86" s="136"/>
      <c r="J86" s="136"/>
      <c r="K86" s="136"/>
      <c r="L86" s="137"/>
      <c r="M86" s="71"/>
      <c r="N86" s="67"/>
    </row>
    <row r="87" spans="1:14" s="68" customFormat="1" ht="18" customHeight="1" thickBot="1" x14ac:dyDescent="0.25">
      <c r="A87" s="65"/>
      <c r="B87" s="406"/>
      <c r="C87" s="419" t="s">
        <v>113</v>
      </c>
      <c r="D87" s="420" t="s">
        <v>114</v>
      </c>
      <c r="E87" s="287"/>
      <c r="F87" s="369" t="s">
        <v>38</v>
      </c>
      <c r="G87" s="136"/>
      <c r="H87" s="136"/>
      <c r="I87" s="136"/>
      <c r="J87" s="136"/>
      <c r="K87" s="136"/>
      <c r="L87" s="137"/>
      <c r="M87" s="71"/>
      <c r="N87" s="67"/>
    </row>
    <row r="88" spans="1:14" s="68" customFormat="1" ht="9.75" customHeight="1" thickBot="1" x14ac:dyDescent="0.25">
      <c r="A88" s="65"/>
      <c r="B88" s="108"/>
      <c r="C88" s="109"/>
      <c r="D88" s="139"/>
      <c r="E88" s="140"/>
      <c r="F88" s="136"/>
      <c r="G88" s="136"/>
      <c r="H88" s="136"/>
      <c r="I88" s="140"/>
      <c r="J88" s="136"/>
      <c r="K88" s="140"/>
      <c r="L88" s="137"/>
      <c r="M88" s="71"/>
      <c r="N88" s="67"/>
    </row>
    <row r="89" spans="1:14" s="41" customFormat="1" ht="15" customHeight="1" x14ac:dyDescent="0.2">
      <c r="A89" s="36"/>
      <c r="B89" s="141"/>
      <c r="C89" s="616"/>
      <c r="D89" s="94"/>
      <c r="E89" s="95"/>
      <c r="F89" s="95" t="s">
        <v>18</v>
      </c>
      <c r="G89" s="96"/>
      <c r="H89" s="96"/>
      <c r="I89" s="609" t="s">
        <v>19</v>
      </c>
      <c r="J89" s="609"/>
      <c r="K89" s="609" t="s">
        <v>20</v>
      </c>
      <c r="L89" s="609"/>
      <c r="M89" s="39"/>
      <c r="N89" s="40"/>
    </row>
    <row r="90" spans="1:14" s="41" customFormat="1" ht="15" customHeight="1" x14ac:dyDescent="0.2">
      <c r="A90" s="36"/>
      <c r="B90" s="142"/>
      <c r="C90" s="616"/>
      <c r="D90" s="37"/>
      <c r="E90" s="617" t="s">
        <v>21</v>
      </c>
      <c r="F90" s="617"/>
      <c r="G90" s="604" t="s">
        <v>22</v>
      </c>
      <c r="H90" s="604"/>
      <c r="I90" s="98"/>
      <c r="J90" s="99"/>
      <c r="K90" s="605"/>
      <c r="L90" s="605"/>
      <c r="M90" s="39"/>
      <c r="N90" s="40"/>
    </row>
    <row r="91" spans="1:14" s="41" customFormat="1" ht="15" customHeight="1" x14ac:dyDescent="0.2">
      <c r="A91" s="36"/>
      <c r="B91" s="143" t="s">
        <v>130</v>
      </c>
      <c r="C91" s="120"/>
      <c r="D91" s="120"/>
      <c r="E91" s="120"/>
      <c r="F91" s="120"/>
      <c r="G91" s="120"/>
      <c r="H91" s="120"/>
      <c r="I91" s="120"/>
      <c r="J91" s="120"/>
      <c r="K91" s="120"/>
      <c r="L91" s="48"/>
      <c r="M91" s="39"/>
      <c r="N91" s="40"/>
    </row>
    <row r="92" spans="1:14" s="41" customFormat="1" ht="15" customHeight="1" thickBot="1" x14ac:dyDescent="0.25">
      <c r="A92" s="36"/>
      <c r="B92" s="62" t="s">
        <v>39</v>
      </c>
      <c r="C92" s="133"/>
      <c r="D92" s="134"/>
      <c r="E92" s="134"/>
      <c r="F92" s="134"/>
      <c r="G92" s="134"/>
      <c r="H92" s="134"/>
      <c r="I92" s="134"/>
      <c r="J92" s="134"/>
      <c r="K92" s="134"/>
      <c r="L92" s="135"/>
      <c r="M92" s="39"/>
      <c r="N92" s="40"/>
    </row>
    <row r="93" spans="1:14" s="41" customFormat="1" ht="18" customHeight="1" x14ac:dyDescent="0.2">
      <c r="A93" s="36"/>
      <c r="B93" s="404"/>
      <c r="C93" s="417" t="s">
        <v>107</v>
      </c>
      <c r="D93" s="418" t="s">
        <v>108</v>
      </c>
      <c r="E93" s="437"/>
      <c r="F93" s="442" t="s">
        <v>40</v>
      </c>
      <c r="G93" s="444"/>
      <c r="H93" s="438" t="s">
        <v>40</v>
      </c>
      <c r="I93" s="437"/>
      <c r="J93" s="438" t="s">
        <v>40</v>
      </c>
      <c r="K93" s="437"/>
      <c r="L93" s="438" t="s">
        <v>40</v>
      </c>
      <c r="M93" s="39"/>
      <c r="N93" s="40"/>
    </row>
    <row r="94" spans="1:14" s="41" customFormat="1" ht="18" customHeight="1" x14ac:dyDescent="0.2">
      <c r="A94" s="36"/>
      <c r="B94" s="406"/>
      <c r="C94" s="417" t="s">
        <v>109</v>
      </c>
      <c r="D94" s="418" t="s">
        <v>110</v>
      </c>
      <c r="E94" s="397"/>
      <c r="F94" s="347" t="s">
        <v>40</v>
      </c>
      <c r="G94" s="397"/>
      <c r="H94" s="441" t="s">
        <v>40</v>
      </c>
      <c r="I94" s="397"/>
      <c r="J94" s="347" t="s">
        <v>40</v>
      </c>
      <c r="K94" s="397"/>
      <c r="L94" s="347" t="s">
        <v>40</v>
      </c>
      <c r="M94" s="39"/>
      <c r="N94" s="40"/>
    </row>
    <row r="95" spans="1:14" s="68" customFormat="1" ht="18" customHeight="1" x14ac:dyDescent="0.2">
      <c r="A95" s="65"/>
      <c r="B95" s="406"/>
      <c r="C95" s="417" t="s">
        <v>111</v>
      </c>
      <c r="D95" s="418" t="s">
        <v>112</v>
      </c>
      <c r="E95" s="439"/>
      <c r="F95" s="443" t="s">
        <v>40</v>
      </c>
      <c r="G95" s="445"/>
      <c r="H95" s="440" t="s">
        <v>40</v>
      </c>
      <c r="I95" s="439"/>
      <c r="J95" s="440" t="s">
        <v>40</v>
      </c>
      <c r="K95" s="439"/>
      <c r="L95" s="440" t="s">
        <v>40</v>
      </c>
      <c r="M95" s="71"/>
      <c r="N95" s="67"/>
    </row>
    <row r="96" spans="1:14" s="68" customFormat="1" ht="18" customHeight="1" thickBot="1" x14ac:dyDescent="0.25">
      <c r="A96" s="65"/>
      <c r="B96" s="406"/>
      <c r="C96" s="419" t="s">
        <v>113</v>
      </c>
      <c r="D96" s="420" t="s">
        <v>114</v>
      </c>
      <c r="E96" s="526"/>
      <c r="F96" s="527" t="s">
        <v>40</v>
      </c>
      <c r="G96" s="528"/>
      <c r="H96" s="529" t="s">
        <v>40</v>
      </c>
      <c r="I96" s="526"/>
      <c r="J96" s="529" t="s">
        <v>40</v>
      </c>
      <c r="K96" s="526"/>
      <c r="L96" s="529" t="s">
        <v>40</v>
      </c>
      <c r="M96" s="71"/>
      <c r="N96" s="67"/>
    </row>
    <row r="97" spans="1:14" s="68" customFormat="1" ht="18" customHeight="1" thickBot="1" x14ac:dyDescent="0.25">
      <c r="A97" s="65"/>
      <c r="B97" s="108"/>
      <c r="C97" s="144"/>
      <c r="D97" s="525" t="s">
        <v>28</v>
      </c>
      <c r="E97" s="531">
        <f>SUM(E93:E96)</f>
        <v>0</v>
      </c>
      <c r="F97" s="532" t="s">
        <v>40</v>
      </c>
      <c r="G97" s="533">
        <f>SUM(G93:G96)</f>
        <v>0</v>
      </c>
      <c r="H97" s="534" t="s">
        <v>40</v>
      </c>
      <c r="I97" s="533">
        <f>SUM(I93:I96)</f>
        <v>0</v>
      </c>
      <c r="J97" s="535" t="s">
        <v>40</v>
      </c>
      <c r="K97" s="533">
        <f>SUM(K93:K96)</f>
        <v>0</v>
      </c>
      <c r="L97" s="536" t="s">
        <v>40</v>
      </c>
      <c r="M97" s="71"/>
      <c r="N97" s="67"/>
    </row>
    <row r="98" spans="1:14" s="41" customFormat="1" ht="15" customHeight="1" x14ac:dyDescent="0.2">
      <c r="A98" s="36"/>
      <c r="B98" s="43" t="s">
        <v>149</v>
      </c>
      <c r="C98" s="44"/>
      <c r="D98" s="44"/>
      <c r="E98" s="52"/>
      <c r="F98" s="52"/>
      <c r="G98" s="52"/>
      <c r="H98" s="52"/>
      <c r="I98" s="52"/>
      <c r="J98" s="52"/>
      <c r="K98" s="52"/>
      <c r="L98" s="530"/>
      <c r="M98" s="39"/>
      <c r="N98" s="40"/>
    </row>
    <row r="99" spans="1:14" s="41" customFormat="1" ht="15" customHeight="1" thickBot="1" x14ac:dyDescent="0.25">
      <c r="A99" s="36"/>
      <c r="B99" s="151" t="s">
        <v>41</v>
      </c>
      <c r="C99" s="64"/>
      <c r="D99" s="64"/>
      <c r="E99" s="352"/>
      <c r="F99" s="52"/>
      <c r="G99" s="64"/>
      <c r="H99" s="64"/>
      <c r="I99" s="64"/>
      <c r="J99" s="64"/>
      <c r="K99" s="64"/>
      <c r="L99" s="106"/>
      <c r="M99" s="39"/>
      <c r="N99" s="40"/>
    </row>
    <row r="100" spans="1:14" s="41" customFormat="1" ht="18" customHeight="1" x14ac:dyDescent="0.2">
      <c r="A100" s="36"/>
      <c r="B100" s="404"/>
      <c r="C100" s="417" t="s">
        <v>107</v>
      </c>
      <c r="D100" s="418" t="s">
        <v>108</v>
      </c>
      <c r="E100" s="112">
        <f>E93*$E84</f>
        <v>0</v>
      </c>
      <c r="F100" s="152" t="s">
        <v>31</v>
      </c>
      <c r="G100" s="112">
        <f>G93*$E84</f>
        <v>0</v>
      </c>
      <c r="H100" s="152" t="s">
        <v>31</v>
      </c>
      <c r="I100" s="431">
        <f>I93*$E84</f>
        <v>0</v>
      </c>
      <c r="J100" s="152" t="s">
        <v>31</v>
      </c>
      <c r="K100" s="431">
        <f>K93*$E84</f>
        <v>0</v>
      </c>
      <c r="L100" s="152" t="s">
        <v>31</v>
      </c>
      <c r="M100" s="39"/>
      <c r="N100" s="40"/>
    </row>
    <row r="101" spans="1:14" s="41" customFormat="1" ht="18" customHeight="1" x14ac:dyDescent="0.2">
      <c r="A101" s="36"/>
      <c r="B101" s="406"/>
      <c r="C101" s="417" t="s">
        <v>109</v>
      </c>
      <c r="D101" s="418" t="s">
        <v>110</v>
      </c>
      <c r="E101" s="112">
        <f>E94*$E85</f>
        <v>0</v>
      </c>
      <c r="F101" s="66" t="s">
        <v>31</v>
      </c>
      <c r="G101" s="112">
        <f>G94*$E85</f>
        <v>0</v>
      </c>
      <c r="H101" s="66" t="s">
        <v>31</v>
      </c>
      <c r="I101" s="434">
        <f>I94*$E85</f>
        <v>0</v>
      </c>
      <c r="J101" s="66" t="s">
        <v>31</v>
      </c>
      <c r="K101" s="434">
        <f>K94*$E85</f>
        <v>0</v>
      </c>
      <c r="L101" s="66" t="s">
        <v>31</v>
      </c>
      <c r="M101" s="39"/>
      <c r="N101" s="40"/>
    </row>
    <row r="102" spans="1:14" s="68" customFormat="1" ht="18" customHeight="1" x14ac:dyDescent="0.2">
      <c r="A102" s="65"/>
      <c r="B102" s="406"/>
      <c r="C102" s="417" t="s">
        <v>111</v>
      </c>
      <c r="D102" s="418" t="s">
        <v>112</v>
      </c>
      <c r="E102" s="112">
        <f>E95*$E86</f>
        <v>0</v>
      </c>
      <c r="F102" s="426" t="s">
        <v>31</v>
      </c>
      <c r="G102" s="112">
        <f>G95*$E86</f>
        <v>0</v>
      </c>
      <c r="H102" s="426" t="s">
        <v>31</v>
      </c>
      <c r="I102" s="432">
        <f>I95*$E86</f>
        <v>0</v>
      </c>
      <c r="J102" s="426" t="s">
        <v>31</v>
      </c>
      <c r="K102" s="432">
        <f>K95*$E86</f>
        <v>0</v>
      </c>
      <c r="L102" s="426" t="s">
        <v>31</v>
      </c>
      <c r="M102" s="71"/>
      <c r="N102" s="67"/>
    </row>
    <row r="103" spans="1:14" s="68" customFormat="1" ht="18" customHeight="1" thickBot="1" x14ac:dyDescent="0.25">
      <c r="A103" s="65"/>
      <c r="B103" s="406"/>
      <c r="C103" s="419" t="s">
        <v>113</v>
      </c>
      <c r="D103" s="420" t="s">
        <v>114</v>
      </c>
      <c r="E103" s="538">
        <f>E96*$E87</f>
        <v>0</v>
      </c>
      <c r="F103" s="137" t="s">
        <v>31</v>
      </c>
      <c r="G103" s="538">
        <f>G96*$E87</f>
        <v>0</v>
      </c>
      <c r="H103" s="137" t="s">
        <v>31</v>
      </c>
      <c r="I103" s="538">
        <f>I96*$E87</f>
        <v>0</v>
      </c>
      <c r="J103" s="137" t="s">
        <v>31</v>
      </c>
      <c r="K103" s="538">
        <f>K96*$E87</f>
        <v>0</v>
      </c>
      <c r="L103" s="137" t="s">
        <v>31</v>
      </c>
      <c r="M103" s="71"/>
      <c r="N103" s="67"/>
    </row>
    <row r="104" spans="1:14" s="68" customFormat="1" ht="18" customHeight="1" thickBot="1" x14ac:dyDescent="0.25">
      <c r="A104" s="65"/>
      <c r="B104" s="113"/>
      <c r="C104" s="122"/>
      <c r="D104" s="537" t="s">
        <v>28</v>
      </c>
      <c r="E104" s="541">
        <f>SUM(E100:E103)</f>
        <v>0</v>
      </c>
      <c r="F104" s="542" t="s">
        <v>31</v>
      </c>
      <c r="G104" s="543">
        <f>SUM(G100:G103)</f>
        <v>0</v>
      </c>
      <c r="H104" s="544" t="s">
        <v>31</v>
      </c>
      <c r="I104" s="543">
        <f>SUM(I100:I103)</f>
        <v>0</v>
      </c>
      <c r="J104" s="544" t="s">
        <v>31</v>
      </c>
      <c r="K104" s="543">
        <f>SUM(K100:K103)</f>
        <v>0</v>
      </c>
      <c r="L104" s="545" t="s">
        <v>31</v>
      </c>
      <c r="M104" s="71"/>
      <c r="N104" s="67"/>
    </row>
    <row r="105" spans="1:14" s="68" customFormat="1" ht="18" customHeight="1" thickBot="1" x14ac:dyDescent="0.25">
      <c r="A105" s="65"/>
      <c r="B105" s="113"/>
      <c r="C105" s="122"/>
      <c r="D105" s="117" t="s">
        <v>32</v>
      </c>
      <c r="E105" s="539">
        <v>192</v>
      </c>
      <c r="F105" s="540"/>
      <c r="G105" s="539">
        <f>250-E105</f>
        <v>58</v>
      </c>
      <c r="H105" s="540"/>
      <c r="I105" s="539">
        <v>52</v>
      </c>
      <c r="J105" s="540"/>
      <c r="K105" s="539">
        <v>63</v>
      </c>
      <c r="L105" s="540"/>
      <c r="M105" s="71"/>
      <c r="N105" s="67"/>
    </row>
    <row r="106" spans="1:14" s="41" customFormat="1" ht="15" customHeight="1" x14ac:dyDescent="0.2">
      <c r="A106" s="36"/>
      <c r="B106" s="43" t="s">
        <v>191</v>
      </c>
      <c r="C106" s="44"/>
      <c r="D106" s="119"/>
      <c r="E106" s="120"/>
      <c r="F106" s="45"/>
      <c r="G106" s="45"/>
      <c r="H106" s="45"/>
      <c r="I106" s="52"/>
      <c r="J106" s="53"/>
      <c r="K106" s="45"/>
      <c r="L106" s="46"/>
      <c r="M106" s="39"/>
      <c r="N106" s="40"/>
    </row>
    <row r="107" spans="1:14" s="41" customFormat="1" ht="15" customHeight="1" thickBot="1" x14ac:dyDescent="0.25">
      <c r="A107" s="36"/>
      <c r="B107" s="62"/>
      <c r="C107" s="64"/>
      <c r="D107" s="61"/>
      <c r="E107" s="568"/>
      <c r="F107" s="53"/>
      <c r="G107" s="568"/>
      <c r="H107" s="53"/>
      <c r="I107" s="53"/>
      <c r="J107" s="53"/>
      <c r="K107" s="53"/>
      <c r="L107" s="54"/>
      <c r="M107" s="39"/>
      <c r="N107" s="40"/>
    </row>
    <row r="108" spans="1:14" s="68" customFormat="1" ht="18" customHeight="1" thickBot="1" x14ac:dyDescent="0.25">
      <c r="A108" s="65"/>
      <c r="B108" s="113"/>
      <c r="C108" s="122"/>
      <c r="D108" s="537" t="s">
        <v>34</v>
      </c>
      <c r="E108" s="541">
        <f>E104*E105</f>
        <v>0</v>
      </c>
      <c r="F108" s="542" t="s">
        <v>14</v>
      </c>
      <c r="G108" s="543">
        <f>G104*G105</f>
        <v>0</v>
      </c>
      <c r="H108" s="542" t="s">
        <v>14</v>
      </c>
      <c r="I108" s="543">
        <f>I104*I105</f>
        <v>0</v>
      </c>
      <c r="J108" s="542" t="s">
        <v>14</v>
      </c>
      <c r="K108" s="543">
        <f>K104*K105</f>
        <v>0</v>
      </c>
      <c r="L108" s="545" t="s">
        <v>14</v>
      </c>
      <c r="M108" s="71"/>
      <c r="N108" s="67"/>
    </row>
    <row r="109" spans="1:14" s="14" customFormat="1" ht="18.75" customHeight="1" thickBot="1" x14ac:dyDescent="0.25">
      <c r="A109" s="72"/>
      <c r="B109" s="154"/>
      <c r="C109" s="155"/>
      <c r="D109" s="155"/>
      <c r="E109" s="156"/>
      <c r="F109" s="155"/>
      <c r="G109" s="157"/>
      <c r="H109" s="155"/>
      <c r="I109" s="158"/>
      <c r="J109" s="159" t="s">
        <v>150</v>
      </c>
      <c r="K109" s="569">
        <f>E108+G108+I108+K108</f>
        <v>0</v>
      </c>
      <c r="L109" s="214" t="s">
        <v>14</v>
      </c>
      <c r="M109" s="85"/>
      <c r="N109" s="67"/>
    </row>
    <row r="110" spans="1:14" s="14" customFormat="1" ht="18.75" customHeight="1" thickBot="1" x14ac:dyDescent="0.25">
      <c r="A110" s="72"/>
      <c r="B110" s="73"/>
      <c r="C110" s="73"/>
      <c r="D110" s="73"/>
      <c r="E110" s="179"/>
      <c r="F110" s="73"/>
      <c r="G110" s="124"/>
      <c r="H110" s="73"/>
      <c r="I110" s="125"/>
      <c r="J110" s="456"/>
      <c r="K110" s="457"/>
      <c r="L110" s="190"/>
      <c r="M110" s="85"/>
      <c r="N110" s="67"/>
    </row>
    <row r="111" spans="1:14" s="14" customFormat="1" ht="18.75" customHeight="1" thickBot="1" x14ac:dyDescent="0.25">
      <c r="A111" s="72"/>
      <c r="B111" s="129" t="s">
        <v>147</v>
      </c>
      <c r="C111" s="130"/>
      <c r="D111" s="130"/>
      <c r="E111" s="130"/>
      <c r="F111" s="130"/>
      <c r="G111" s="130"/>
      <c r="H111" s="130"/>
      <c r="I111" s="130"/>
      <c r="J111" s="130"/>
      <c r="K111" s="130"/>
      <c r="L111" s="131"/>
      <c r="M111" s="85"/>
      <c r="N111" s="67"/>
    </row>
    <row r="112" spans="1:14" s="14" customFormat="1" ht="18.75" customHeight="1" x14ac:dyDescent="0.2">
      <c r="A112" s="72"/>
      <c r="B112" s="43" t="s">
        <v>152</v>
      </c>
      <c r="C112" s="44"/>
      <c r="D112" s="100"/>
      <c r="E112" s="100"/>
      <c r="F112" s="100"/>
      <c r="G112" s="100"/>
      <c r="H112" s="100"/>
      <c r="I112" s="100"/>
      <c r="J112" s="100"/>
      <c r="K112" s="45"/>
      <c r="L112" s="48"/>
      <c r="M112" s="85"/>
      <c r="N112" s="67"/>
    </row>
    <row r="113" spans="1:14" s="14" customFormat="1" ht="18.75" customHeight="1" thickBot="1" x14ac:dyDescent="0.25">
      <c r="A113" s="72"/>
      <c r="B113" s="59" t="s">
        <v>37</v>
      </c>
      <c r="C113" s="546"/>
      <c r="D113" s="547"/>
      <c r="E113" s="547"/>
      <c r="F113" s="547"/>
      <c r="G113" s="134"/>
      <c r="H113" s="134"/>
      <c r="I113" s="134"/>
      <c r="J113" s="134"/>
      <c r="K113" s="134"/>
      <c r="L113" s="135"/>
      <c r="M113" s="85"/>
      <c r="N113" s="67"/>
    </row>
    <row r="114" spans="1:14" s="14" customFormat="1" ht="18.75" customHeight="1" x14ac:dyDescent="0.2">
      <c r="A114" s="72"/>
      <c r="B114" s="548"/>
      <c r="C114" s="550" t="s">
        <v>122</v>
      </c>
      <c r="D114" s="554" t="s">
        <v>126</v>
      </c>
      <c r="E114" s="552"/>
      <c r="F114" s="405" t="s">
        <v>38</v>
      </c>
      <c r="G114" s="136"/>
      <c r="H114" s="136"/>
      <c r="I114" s="136"/>
      <c r="J114" s="136"/>
      <c r="K114" s="136"/>
      <c r="L114" s="137"/>
      <c r="M114" s="85"/>
      <c r="N114" s="67"/>
    </row>
    <row r="115" spans="1:14" s="14" customFormat="1" ht="18.75" customHeight="1" thickBot="1" x14ac:dyDescent="0.25">
      <c r="A115" s="72"/>
      <c r="B115" s="549"/>
      <c r="C115" s="551" t="s">
        <v>123</v>
      </c>
      <c r="D115" s="555" t="s">
        <v>127</v>
      </c>
      <c r="E115" s="553"/>
      <c r="F115" s="410" t="s">
        <v>38</v>
      </c>
      <c r="G115" s="136"/>
      <c r="H115" s="136"/>
      <c r="I115" s="136"/>
      <c r="J115" s="136"/>
      <c r="K115" s="136"/>
      <c r="L115" s="137"/>
      <c r="M115" s="85"/>
      <c r="N115" s="67"/>
    </row>
    <row r="116" spans="1:14" s="14" customFormat="1" ht="18.75" customHeight="1" thickBot="1" x14ac:dyDescent="0.25">
      <c r="A116" s="72"/>
      <c r="B116" s="108"/>
      <c r="C116" s="109"/>
      <c r="D116" s="139"/>
      <c r="E116" s="140"/>
      <c r="F116" s="136"/>
      <c r="G116" s="136"/>
      <c r="H116" s="136"/>
      <c r="I116" s="140"/>
      <c r="J116" s="136"/>
      <c r="K116" s="140"/>
      <c r="L116" s="137"/>
      <c r="M116" s="85"/>
      <c r="N116" s="67"/>
    </row>
    <row r="117" spans="1:14" s="14" customFormat="1" ht="18.75" customHeight="1" thickBot="1" x14ac:dyDescent="0.25">
      <c r="A117" s="72"/>
      <c r="B117" s="141"/>
      <c r="C117" s="616"/>
      <c r="D117" s="94"/>
      <c r="E117" s="95"/>
      <c r="F117" s="95" t="s">
        <v>18</v>
      </c>
      <c r="G117" s="96"/>
      <c r="H117" s="96"/>
      <c r="I117" s="609" t="s">
        <v>19</v>
      </c>
      <c r="J117" s="609"/>
      <c r="K117" s="609" t="s">
        <v>20</v>
      </c>
      <c r="L117" s="609"/>
      <c r="M117" s="85"/>
      <c r="N117" s="67"/>
    </row>
    <row r="118" spans="1:14" s="14" customFormat="1" ht="18.75" customHeight="1" thickBot="1" x14ac:dyDescent="0.25">
      <c r="A118" s="72"/>
      <c r="B118" s="142"/>
      <c r="C118" s="616"/>
      <c r="D118" s="37"/>
      <c r="E118" s="617" t="s">
        <v>21</v>
      </c>
      <c r="F118" s="617"/>
      <c r="G118" s="604" t="s">
        <v>22</v>
      </c>
      <c r="H118" s="604"/>
      <c r="I118" s="98"/>
      <c r="J118" s="99"/>
      <c r="K118" s="605"/>
      <c r="L118" s="605"/>
      <c r="M118" s="85"/>
      <c r="N118" s="67"/>
    </row>
    <row r="119" spans="1:14" s="14" customFormat="1" ht="18.75" customHeight="1" x14ac:dyDescent="0.2">
      <c r="A119" s="72"/>
      <c r="B119" s="143" t="s">
        <v>131</v>
      </c>
      <c r="C119" s="120"/>
      <c r="D119" s="120"/>
      <c r="E119" s="120"/>
      <c r="F119" s="120"/>
      <c r="G119" s="120"/>
      <c r="H119" s="120"/>
      <c r="I119" s="120"/>
      <c r="J119" s="120"/>
      <c r="K119" s="120"/>
      <c r="L119" s="48"/>
      <c r="M119" s="85"/>
      <c r="N119" s="67"/>
    </row>
    <row r="120" spans="1:14" s="14" customFormat="1" ht="18.75" customHeight="1" thickBot="1" x14ac:dyDescent="0.25">
      <c r="A120" s="72"/>
      <c r="B120" s="62" t="s">
        <v>39</v>
      </c>
      <c r="C120" s="133"/>
      <c r="D120" s="134"/>
      <c r="E120" s="547"/>
      <c r="F120" s="547"/>
      <c r="G120" s="547"/>
      <c r="H120" s="547"/>
      <c r="I120" s="547"/>
      <c r="J120" s="547"/>
      <c r="K120" s="547"/>
      <c r="L120" s="556"/>
      <c r="M120" s="85"/>
      <c r="N120" s="67"/>
    </row>
    <row r="121" spans="1:14" s="14" customFormat="1" ht="18.75" customHeight="1" x14ac:dyDescent="0.2">
      <c r="A121" s="72"/>
      <c r="B121" s="404"/>
      <c r="C121" s="550" t="s">
        <v>122</v>
      </c>
      <c r="D121" s="554" t="s">
        <v>126</v>
      </c>
      <c r="E121" s="557"/>
      <c r="F121" s="558" t="s">
        <v>40</v>
      </c>
      <c r="G121" s="559"/>
      <c r="H121" s="560" t="s">
        <v>40</v>
      </c>
      <c r="I121" s="561"/>
      <c r="J121" s="560" t="s">
        <v>40</v>
      </c>
      <c r="K121" s="561"/>
      <c r="L121" s="562" t="s">
        <v>40</v>
      </c>
      <c r="M121" s="85"/>
      <c r="N121" s="67"/>
    </row>
    <row r="122" spans="1:14" s="14" customFormat="1" ht="18.75" customHeight="1" thickBot="1" x14ac:dyDescent="0.25">
      <c r="A122" s="72"/>
      <c r="B122" s="406"/>
      <c r="C122" s="551" t="s">
        <v>123</v>
      </c>
      <c r="D122" s="555" t="s">
        <v>127</v>
      </c>
      <c r="E122" s="563"/>
      <c r="F122" s="564" t="s">
        <v>40</v>
      </c>
      <c r="G122" s="565"/>
      <c r="H122" s="566" t="s">
        <v>40</v>
      </c>
      <c r="I122" s="565"/>
      <c r="J122" s="564" t="s">
        <v>40</v>
      </c>
      <c r="K122" s="565"/>
      <c r="L122" s="567" t="s">
        <v>40</v>
      </c>
      <c r="M122" s="85"/>
      <c r="N122" s="67"/>
    </row>
    <row r="123" spans="1:14" s="14" customFormat="1" ht="18.75" customHeight="1" thickBot="1" x14ac:dyDescent="0.25">
      <c r="A123" s="72"/>
      <c r="B123" s="108"/>
      <c r="C123" s="144"/>
      <c r="D123" s="525" t="s">
        <v>28</v>
      </c>
      <c r="E123" s="531">
        <f>SUM(E121:E122)</f>
        <v>0</v>
      </c>
      <c r="F123" s="532" t="s">
        <v>40</v>
      </c>
      <c r="G123" s="533">
        <f>SUM(G121:G122)</f>
        <v>0</v>
      </c>
      <c r="H123" s="534" t="s">
        <v>40</v>
      </c>
      <c r="I123" s="533">
        <f>SUM(I121:I122)</f>
        <v>0</v>
      </c>
      <c r="J123" s="535" t="s">
        <v>40</v>
      </c>
      <c r="K123" s="533">
        <f>SUM(K121:K122)</f>
        <v>0</v>
      </c>
      <c r="L123" s="536" t="s">
        <v>40</v>
      </c>
      <c r="M123" s="85"/>
      <c r="N123" s="67"/>
    </row>
    <row r="124" spans="1:14" s="14" customFormat="1" ht="18.75" customHeight="1" x14ac:dyDescent="0.2">
      <c r="A124" s="72"/>
      <c r="B124" s="43" t="s">
        <v>153</v>
      </c>
      <c r="C124" s="44"/>
      <c r="D124" s="44"/>
      <c r="E124" s="52"/>
      <c r="F124" s="52"/>
      <c r="G124" s="52"/>
      <c r="H124" s="52"/>
      <c r="I124" s="52"/>
      <c r="J124" s="52"/>
      <c r="K124" s="52"/>
      <c r="L124" s="530"/>
      <c r="M124" s="85"/>
      <c r="N124" s="67"/>
    </row>
    <row r="125" spans="1:14" s="14" customFormat="1" ht="18.75" customHeight="1" thickBot="1" x14ac:dyDescent="0.25">
      <c r="A125" s="72"/>
      <c r="B125" s="151" t="s">
        <v>41</v>
      </c>
      <c r="C125" s="64"/>
      <c r="D125" s="64"/>
      <c r="E125" s="352"/>
      <c r="F125" s="52"/>
      <c r="G125" s="64"/>
      <c r="H125" s="64"/>
      <c r="I125" s="64"/>
      <c r="J125" s="64"/>
      <c r="K125" s="64"/>
      <c r="L125" s="106"/>
      <c r="M125" s="85"/>
      <c r="N125" s="67"/>
    </row>
    <row r="126" spans="1:14" s="14" customFormat="1" ht="18.75" customHeight="1" x14ac:dyDescent="0.2">
      <c r="A126" s="72"/>
      <c r="B126" s="404"/>
      <c r="C126" s="550" t="s">
        <v>122</v>
      </c>
      <c r="D126" s="554" t="s">
        <v>126</v>
      </c>
      <c r="E126" s="112">
        <f>E121*$E114</f>
        <v>0</v>
      </c>
      <c r="F126" s="152" t="s">
        <v>31</v>
      </c>
      <c r="G126" s="112">
        <f>G121*$E114</f>
        <v>0</v>
      </c>
      <c r="H126" s="152" t="s">
        <v>31</v>
      </c>
      <c r="I126" s="431">
        <f>I121*$E114</f>
        <v>0</v>
      </c>
      <c r="J126" s="152" t="s">
        <v>31</v>
      </c>
      <c r="K126" s="431">
        <f>K121*$E114</f>
        <v>0</v>
      </c>
      <c r="L126" s="152" t="s">
        <v>31</v>
      </c>
      <c r="M126" s="85"/>
      <c r="N126" s="67"/>
    </row>
    <row r="127" spans="1:14" s="14" customFormat="1" ht="18.75" customHeight="1" thickBot="1" x14ac:dyDescent="0.25">
      <c r="A127" s="72"/>
      <c r="B127" s="406"/>
      <c r="C127" s="551" t="s">
        <v>123</v>
      </c>
      <c r="D127" s="555" t="s">
        <v>127</v>
      </c>
      <c r="E127" s="538">
        <f>E122*$E115</f>
        <v>0</v>
      </c>
      <c r="F127" s="578" t="s">
        <v>31</v>
      </c>
      <c r="G127" s="538">
        <f>G122*$E115</f>
        <v>0</v>
      </c>
      <c r="H127" s="578" t="s">
        <v>31</v>
      </c>
      <c r="I127" s="584">
        <f>I122*$E115</f>
        <v>0</v>
      </c>
      <c r="J127" s="578" t="s">
        <v>31</v>
      </c>
      <c r="K127" s="584">
        <f>K122*$E115</f>
        <v>0</v>
      </c>
      <c r="L127" s="578" t="s">
        <v>31</v>
      </c>
      <c r="M127" s="85"/>
      <c r="N127" s="67"/>
    </row>
    <row r="128" spans="1:14" s="14" customFormat="1" ht="18.75" customHeight="1" thickBot="1" x14ac:dyDescent="0.25">
      <c r="A128" s="72"/>
      <c r="B128" s="113"/>
      <c r="C128" s="122"/>
      <c r="D128" s="537" t="s">
        <v>28</v>
      </c>
      <c r="E128" s="541">
        <f>SUM(E126:E127)</f>
        <v>0</v>
      </c>
      <c r="F128" s="542" t="s">
        <v>31</v>
      </c>
      <c r="G128" s="543">
        <f>SUM(G126:G127)</f>
        <v>0</v>
      </c>
      <c r="H128" s="544" t="s">
        <v>31</v>
      </c>
      <c r="I128" s="543">
        <f>SUM(I126:I127)</f>
        <v>0</v>
      </c>
      <c r="J128" s="544" t="s">
        <v>31</v>
      </c>
      <c r="K128" s="543">
        <f>SUM(K126:K127)</f>
        <v>0</v>
      </c>
      <c r="L128" s="545" t="s">
        <v>31</v>
      </c>
      <c r="M128" s="85"/>
      <c r="N128" s="67"/>
    </row>
    <row r="129" spans="1:14" s="14" customFormat="1" ht="18.75" customHeight="1" thickBot="1" x14ac:dyDescent="0.25">
      <c r="A129" s="72"/>
      <c r="B129" s="113"/>
      <c r="C129" s="122"/>
      <c r="D129" s="117" t="s">
        <v>32</v>
      </c>
      <c r="E129" s="539">
        <v>192</v>
      </c>
      <c r="F129" s="540"/>
      <c r="G129" s="539">
        <f>250-E129</f>
        <v>58</v>
      </c>
      <c r="H129" s="540"/>
      <c r="I129" s="539">
        <v>52</v>
      </c>
      <c r="J129" s="540"/>
      <c r="K129" s="539">
        <v>63</v>
      </c>
      <c r="L129" s="540"/>
      <c r="M129" s="85"/>
      <c r="N129" s="67"/>
    </row>
    <row r="130" spans="1:14" s="14" customFormat="1" ht="18.75" customHeight="1" x14ac:dyDescent="0.2">
      <c r="A130" s="72"/>
      <c r="B130" s="43" t="s">
        <v>155</v>
      </c>
      <c r="C130" s="44"/>
      <c r="D130" s="119"/>
      <c r="E130" s="120"/>
      <c r="F130" s="45"/>
      <c r="G130" s="45"/>
      <c r="H130" s="45"/>
      <c r="I130" s="52"/>
      <c r="J130" s="53"/>
      <c r="K130" s="45"/>
      <c r="L130" s="46"/>
      <c r="M130" s="85"/>
      <c r="N130" s="67"/>
    </row>
    <row r="131" spans="1:14" s="14" customFormat="1" ht="18.75" customHeight="1" thickBot="1" x14ac:dyDescent="0.25">
      <c r="A131" s="72"/>
      <c r="B131" s="62"/>
      <c r="C131" s="64"/>
      <c r="D131" s="61"/>
      <c r="E131" s="568"/>
      <c r="F131" s="53"/>
      <c r="G131" s="568"/>
      <c r="H131" s="53"/>
      <c r="I131" s="53"/>
      <c r="J131" s="53"/>
      <c r="K131" s="53"/>
      <c r="L131" s="54"/>
      <c r="M131" s="85"/>
      <c r="N131" s="67"/>
    </row>
    <row r="132" spans="1:14" s="14" customFormat="1" ht="18.75" customHeight="1" thickBot="1" x14ac:dyDescent="0.25">
      <c r="A132" s="72"/>
      <c r="B132" s="113"/>
      <c r="C132" s="122"/>
      <c r="D132" s="537" t="s">
        <v>34</v>
      </c>
      <c r="E132" s="541">
        <f>E128*E129</f>
        <v>0</v>
      </c>
      <c r="F132" s="542" t="s">
        <v>14</v>
      </c>
      <c r="G132" s="543">
        <f>G128*G129</f>
        <v>0</v>
      </c>
      <c r="H132" s="542" t="s">
        <v>14</v>
      </c>
      <c r="I132" s="543">
        <f>I128*I129</f>
        <v>0</v>
      </c>
      <c r="J132" s="542" t="s">
        <v>14</v>
      </c>
      <c r="K132" s="543">
        <f>K128*K129</f>
        <v>0</v>
      </c>
      <c r="L132" s="545" t="s">
        <v>14</v>
      </c>
      <c r="M132" s="85"/>
      <c r="N132" s="67"/>
    </row>
    <row r="133" spans="1:14" s="14" customFormat="1" ht="18.75" customHeight="1" thickBot="1" x14ac:dyDescent="0.25">
      <c r="A133" s="72"/>
      <c r="B133" s="154"/>
      <c r="C133" s="155"/>
      <c r="D133" s="155"/>
      <c r="E133" s="156"/>
      <c r="F133" s="155"/>
      <c r="G133" s="157"/>
      <c r="H133" s="155"/>
      <c r="I133" s="158"/>
      <c r="J133" s="159" t="s">
        <v>154</v>
      </c>
      <c r="K133" s="569">
        <f>E132+G132+I132+K132</f>
        <v>0</v>
      </c>
      <c r="L133" s="214" t="s">
        <v>14</v>
      </c>
      <c r="M133" s="85"/>
      <c r="N133" s="67"/>
    </row>
    <row r="134" spans="1:14" s="14" customFormat="1" ht="18.75" customHeight="1" thickBot="1" x14ac:dyDescent="0.25">
      <c r="A134" s="72"/>
      <c r="B134" s="73"/>
      <c r="C134" s="73"/>
      <c r="D134" s="73"/>
      <c r="E134" s="179"/>
      <c r="F134" s="73"/>
      <c r="G134" s="124"/>
      <c r="H134" s="73"/>
      <c r="I134" s="125"/>
      <c r="J134" s="456"/>
      <c r="K134" s="457"/>
      <c r="L134" s="190"/>
      <c r="M134" s="85"/>
      <c r="N134" s="67"/>
    </row>
    <row r="135" spans="1:14" s="14" customFormat="1" ht="18.75" customHeight="1" thickBot="1" x14ac:dyDescent="0.25">
      <c r="A135" s="72"/>
      <c r="B135" s="129" t="s">
        <v>159</v>
      </c>
      <c r="C135" s="130"/>
      <c r="D135" s="130"/>
      <c r="E135" s="130"/>
      <c r="F135" s="130"/>
      <c r="G135" s="130"/>
      <c r="H135" s="130"/>
      <c r="I135" s="130"/>
      <c r="J135" s="130"/>
      <c r="K135" s="130"/>
      <c r="L135" s="131"/>
      <c r="M135" s="85"/>
      <c r="N135" s="67"/>
    </row>
    <row r="136" spans="1:14" s="14" customFormat="1" ht="18.75" customHeight="1" x14ac:dyDescent="0.2">
      <c r="A136" s="72"/>
      <c r="B136" s="43" t="s">
        <v>192</v>
      </c>
      <c r="C136" s="44"/>
      <c r="D136" s="100"/>
      <c r="E136" s="100"/>
      <c r="F136" s="100"/>
      <c r="G136" s="100"/>
      <c r="H136" s="100"/>
      <c r="I136" s="100"/>
      <c r="J136" s="100"/>
      <c r="K136" s="45"/>
      <c r="L136" s="48"/>
      <c r="M136" s="85"/>
      <c r="N136" s="67"/>
    </row>
    <row r="137" spans="1:14" s="14" customFormat="1" ht="18.75" customHeight="1" thickBot="1" x14ac:dyDescent="0.25">
      <c r="A137" s="72"/>
      <c r="B137" s="59" t="s">
        <v>37</v>
      </c>
      <c r="C137" s="133"/>
      <c r="D137" s="134"/>
      <c r="E137" s="134"/>
      <c r="F137" s="134"/>
      <c r="G137" s="134"/>
      <c r="H137" s="134"/>
      <c r="I137" s="134"/>
      <c r="J137" s="134"/>
      <c r="K137" s="134"/>
      <c r="L137" s="135"/>
      <c r="M137" s="85"/>
      <c r="N137" s="67"/>
    </row>
    <row r="138" spans="1:14" s="14" customFormat="1" ht="18.75" customHeight="1" x14ac:dyDescent="0.2">
      <c r="A138" s="72"/>
      <c r="B138" s="404"/>
      <c r="C138" s="550" t="s">
        <v>124</v>
      </c>
      <c r="D138" s="585" t="s">
        <v>128</v>
      </c>
      <c r="E138" s="552"/>
      <c r="F138" s="405" t="s">
        <v>38</v>
      </c>
      <c r="G138" s="136"/>
      <c r="H138" s="136"/>
      <c r="I138" s="136"/>
      <c r="J138" s="136"/>
      <c r="K138" s="136"/>
      <c r="L138" s="137"/>
      <c r="M138" s="85"/>
      <c r="N138" s="67"/>
    </row>
    <row r="139" spans="1:14" s="14" customFormat="1" ht="18.75" customHeight="1" thickBot="1" x14ac:dyDescent="0.25">
      <c r="A139" s="72"/>
      <c r="B139" s="406"/>
      <c r="C139" s="551" t="s">
        <v>125</v>
      </c>
      <c r="D139" s="586" t="s">
        <v>129</v>
      </c>
      <c r="E139" s="553"/>
      <c r="F139" s="410" t="s">
        <v>38</v>
      </c>
      <c r="G139" s="136"/>
      <c r="H139" s="136"/>
      <c r="I139" s="136"/>
      <c r="J139" s="136"/>
      <c r="K139" s="136"/>
      <c r="L139" s="137"/>
      <c r="M139" s="85"/>
      <c r="N139" s="67"/>
    </row>
    <row r="140" spans="1:14" s="14" customFormat="1" ht="18.75" customHeight="1" thickBot="1" x14ac:dyDescent="0.25">
      <c r="A140" s="72"/>
      <c r="B140" s="108"/>
      <c r="C140" s="109"/>
      <c r="D140" s="139"/>
      <c r="E140" s="140"/>
      <c r="F140" s="136"/>
      <c r="G140" s="136"/>
      <c r="H140" s="136"/>
      <c r="I140" s="140"/>
      <c r="J140" s="136"/>
      <c r="K140" s="140"/>
      <c r="L140" s="137"/>
      <c r="M140" s="85"/>
      <c r="N140" s="67"/>
    </row>
    <row r="141" spans="1:14" s="14" customFormat="1" ht="18.75" customHeight="1" thickBot="1" x14ac:dyDescent="0.25">
      <c r="A141" s="72"/>
      <c r="B141" s="141"/>
      <c r="C141" s="616"/>
      <c r="D141" s="94"/>
      <c r="E141" s="95"/>
      <c r="F141" s="95" t="s">
        <v>18</v>
      </c>
      <c r="G141" s="96"/>
      <c r="H141" s="96"/>
      <c r="I141" s="609" t="s">
        <v>19</v>
      </c>
      <c r="J141" s="609"/>
      <c r="K141" s="609" t="s">
        <v>20</v>
      </c>
      <c r="L141" s="609"/>
      <c r="M141" s="85"/>
      <c r="N141" s="67"/>
    </row>
    <row r="142" spans="1:14" s="14" customFormat="1" ht="18.75" customHeight="1" thickBot="1" x14ac:dyDescent="0.25">
      <c r="A142" s="72"/>
      <c r="B142" s="142"/>
      <c r="C142" s="616"/>
      <c r="D142" s="37"/>
      <c r="E142" s="617" t="s">
        <v>21</v>
      </c>
      <c r="F142" s="617"/>
      <c r="G142" s="604" t="s">
        <v>22</v>
      </c>
      <c r="H142" s="604"/>
      <c r="I142" s="98"/>
      <c r="J142" s="99"/>
      <c r="K142" s="605"/>
      <c r="L142" s="605"/>
      <c r="M142" s="85"/>
      <c r="N142" s="67"/>
    </row>
    <row r="143" spans="1:14" s="14" customFormat="1" ht="18.75" customHeight="1" x14ac:dyDescent="0.2">
      <c r="A143" s="72"/>
      <c r="B143" s="143" t="s">
        <v>132</v>
      </c>
      <c r="C143" s="120"/>
      <c r="D143" s="120"/>
      <c r="E143" s="120"/>
      <c r="F143" s="120"/>
      <c r="G143" s="120"/>
      <c r="H143" s="120"/>
      <c r="I143" s="120"/>
      <c r="J143" s="120"/>
      <c r="K143" s="120"/>
      <c r="L143" s="48"/>
      <c r="M143" s="85"/>
      <c r="N143" s="67"/>
    </row>
    <row r="144" spans="1:14" s="14" customFormat="1" ht="18.75" customHeight="1" thickBot="1" x14ac:dyDescent="0.25">
      <c r="A144" s="72"/>
      <c r="B144" s="62" t="s">
        <v>39</v>
      </c>
      <c r="C144" s="133"/>
      <c r="D144" s="134"/>
      <c r="E144" s="547"/>
      <c r="F144" s="547"/>
      <c r="G144" s="547"/>
      <c r="H144" s="547"/>
      <c r="I144" s="547"/>
      <c r="J144" s="547"/>
      <c r="K144" s="547"/>
      <c r="L144" s="556"/>
      <c r="M144" s="85"/>
      <c r="N144" s="67"/>
    </row>
    <row r="145" spans="1:23" s="14" customFormat="1" ht="18.75" customHeight="1" x14ac:dyDescent="0.2">
      <c r="A145" s="72"/>
      <c r="B145" s="404"/>
      <c r="C145" s="550" t="s">
        <v>124</v>
      </c>
      <c r="D145" s="585" t="s">
        <v>128</v>
      </c>
      <c r="E145" s="557"/>
      <c r="F145" s="558" t="s">
        <v>40</v>
      </c>
      <c r="G145" s="559"/>
      <c r="H145" s="560" t="s">
        <v>40</v>
      </c>
      <c r="I145" s="561"/>
      <c r="J145" s="560" t="s">
        <v>40</v>
      </c>
      <c r="K145" s="561"/>
      <c r="L145" s="562" t="s">
        <v>40</v>
      </c>
      <c r="M145" s="85"/>
      <c r="N145" s="67"/>
    </row>
    <row r="146" spans="1:23" s="14" customFormat="1" ht="18.75" customHeight="1" thickBot="1" x14ac:dyDescent="0.25">
      <c r="A146" s="72"/>
      <c r="B146" s="406"/>
      <c r="C146" s="551" t="s">
        <v>125</v>
      </c>
      <c r="D146" s="586" t="s">
        <v>129</v>
      </c>
      <c r="E146" s="563"/>
      <c r="F146" s="564" t="s">
        <v>40</v>
      </c>
      <c r="G146" s="565"/>
      <c r="H146" s="566" t="s">
        <v>40</v>
      </c>
      <c r="I146" s="565"/>
      <c r="J146" s="564" t="s">
        <v>40</v>
      </c>
      <c r="K146" s="565"/>
      <c r="L146" s="567" t="s">
        <v>40</v>
      </c>
      <c r="M146" s="85"/>
      <c r="N146" s="67"/>
    </row>
    <row r="147" spans="1:23" s="14" customFormat="1" ht="18.75" customHeight="1" thickBot="1" x14ac:dyDescent="0.25">
      <c r="A147" s="72"/>
      <c r="B147" s="108"/>
      <c r="C147" s="144"/>
      <c r="D147" s="145" t="s">
        <v>28</v>
      </c>
      <c r="E147" s="146">
        <f>SUM(E145:E146)</f>
        <v>0</v>
      </c>
      <c r="F147" s="147" t="s">
        <v>40</v>
      </c>
      <c r="G147" s="146">
        <f>SUM(G145:G146)</f>
        <v>0</v>
      </c>
      <c r="H147" s="148" t="s">
        <v>40</v>
      </c>
      <c r="I147" s="146">
        <f>SUM(I145:I146)</f>
        <v>0</v>
      </c>
      <c r="J147" s="149" t="s">
        <v>40</v>
      </c>
      <c r="K147" s="146">
        <f>SUM(K145:K146)</f>
        <v>0</v>
      </c>
      <c r="L147" s="150" t="s">
        <v>40</v>
      </c>
      <c r="M147" s="85"/>
      <c r="N147" s="67"/>
    </row>
    <row r="148" spans="1:23" s="14" customFormat="1" ht="18.75" customHeight="1" x14ac:dyDescent="0.2">
      <c r="A148" s="72"/>
      <c r="B148" s="43" t="s">
        <v>156</v>
      </c>
      <c r="C148" s="44"/>
      <c r="D148" s="44"/>
      <c r="E148" s="44"/>
      <c r="F148" s="44"/>
      <c r="G148" s="44"/>
      <c r="H148" s="44"/>
      <c r="I148" s="44"/>
      <c r="J148" s="44"/>
      <c r="K148" s="44"/>
      <c r="L148" s="105"/>
      <c r="M148" s="85"/>
      <c r="N148" s="67"/>
    </row>
    <row r="149" spans="1:23" s="14" customFormat="1" ht="18.75" customHeight="1" thickBot="1" x14ac:dyDescent="0.25">
      <c r="A149" s="72"/>
      <c r="B149" s="151" t="s">
        <v>41</v>
      </c>
      <c r="C149" s="64"/>
      <c r="D149" s="64"/>
      <c r="E149" s="352"/>
      <c r="F149" s="52"/>
      <c r="G149" s="64"/>
      <c r="H149" s="64"/>
      <c r="I149" s="64"/>
      <c r="J149" s="64"/>
      <c r="K149" s="64"/>
      <c r="L149" s="106"/>
      <c r="M149" s="85"/>
      <c r="N149" s="67"/>
    </row>
    <row r="150" spans="1:23" s="14" customFormat="1" ht="18.75" customHeight="1" x14ac:dyDescent="0.2">
      <c r="A150" s="72"/>
      <c r="B150" s="404"/>
      <c r="C150" s="550" t="s">
        <v>124</v>
      </c>
      <c r="D150" s="585" t="s">
        <v>128</v>
      </c>
      <c r="E150" s="112">
        <f>E145*$E138</f>
        <v>0</v>
      </c>
      <c r="F150" s="152" t="s">
        <v>31</v>
      </c>
      <c r="G150" s="112">
        <f>G145*$E138</f>
        <v>0</v>
      </c>
      <c r="H150" s="152" t="s">
        <v>31</v>
      </c>
      <c r="I150" s="431">
        <f>I145*$E138</f>
        <v>0</v>
      </c>
      <c r="J150" s="152" t="s">
        <v>31</v>
      </c>
      <c r="K150" s="431">
        <f>K145*$E138</f>
        <v>0</v>
      </c>
      <c r="L150" s="152" t="s">
        <v>31</v>
      </c>
      <c r="M150" s="85"/>
      <c r="N150" s="67"/>
    </row>
    <row r="151" spans="1:23" s="14" customFormat="1" ht="18.75" customHeight="1" thickBot="1" x14ac:dyDescent="0.25">
      <c r="A151" s="72"/>
      <c r="B151" s="406"/>
      <c r="C151" s="551" t="s">
        <v>125</v>
      </c>
      <c r="D151" s="586" t="s">
        <v>129</v>
      </c>
      <c r="E151" s="538">
        <f>E146*$E139</f>
        <v>0</v>
      </c>
      <c r="F151" s="578" t="s">
        <v>31</v>
      </c>
      <c r="G151" s="538">
        <f>G146*$E139</f>
        <v>0</v>
      </c>
      <c r="H151" s="578" t="s">
        <v>31</v>
      </c>
      <c r="I151" s="584">
        <f>I146*$E139</f>
        <v>0</v>
      </c>
      <c r="J151" s="578" t="s">
        <v>31</v>
      </c>
      <c r="K151" s="584">
        <f>K146*$E139</f>
        <v>0</v>
      </c>
      <c r="L151" s="578" t="s">
        <v>31</v>
      </c>
      <c r="M151" s="85"/>
      <c r="N151" s="67"/>
    </row>
    <row r="152" spans="1:23" s="14" customFormat="1" ht="18.75" customHeight="1" thickBot="1" x14ac:dyDescent="0.25">
      <c r="A152" s="72"/>
      <c r="B152" s="113"/>
      <c r="C152" s="122"/>
      <c r="D152" s="537" t="s">
        <v>28</v>
      </c>
      <c r="E152" s="541">
        <f>SUM(E150:E151)</f>
        <v>0</v>
      </c>
      <c r="F152" s="542" t="s">
        <v>31</v>
      </c>
      <c r="G152" s="543">
        <f>SUM(G150:G151)</f>
        <v>0</v>
      </c>
      <c r="H152" s="544" t="s">
        <v>31</v>
      </c>
      <c r="I152" s="543">
        <f>SUM(I150:I151)</f>
        <v>0</v>
      </c>
      <c r="J152" s="544" t="s">
        <v>31</v>
      </c>
      <c r="K152" s="543">
        <f>SUM(K150:K151)</f>
        <v>0</v>
      </c>
      <c r="L152" s="545" t="s">
        <v>31</v>
      </c>
      <c r="M152" s="85"/>
      <c r="N152" s="67"/>
    </row>
    <row r="153" spans="1:23" s="14" customFormat="1" ht="18.75" customHeight="1" thickBot="1" x14ac:dyDescent="0.25">
      <c r="A153" s="72"/>
      <c r="B153" s="113"/>
      <c r="C153" s="122"/>
      <c r="D153" s="117" t="s">
        <v>32</v>
      </c>
      <c r="E153" s="539">
        <v>192</v>
      </c>
      <c r="F153" s="540"/>
      <c r="G153" s="539">
        <f>250-E153</f>
        <v>58</v>
      </c>
      <c r="H153" s="540"/>
      <c r="I153" s="539">
        <v>52</v>
      </c>
      <c r="J153" s="540"/>
      <c r="K153" s="539">
        <v>63</v>
      </c>
      <c r="L153" s="540"/>
      <c r="M153" s="85"/>
      <c r="N153" s="67"/>
    </row>
    <row r="154" spans="1:23" s="14" customFormat="1" ht="18.75" customHeight="1" x14ac:dyDescent="0.2">
      <c r="A154" s="72"/>
      <c r="B154" s="43" t="s">
        <v>157</v>
      </c>
      <c r="C154" s="44"/>
      <c r="D154" s="119"/>
      <c r="E154" s="120"/>
      <c r="F154" s="45"/>
      <c r="G154" s="45"/>
      <c r="H154" s="45"/>
      <c r="I154" s="52"/>
      <c r="J154" s="53"/>
      <c r="K154" s="45"/>
      <c r="L154" s="46"/>
      <c r="M154" s="85"/>
      <c r="N154" s="67"/>
    </row>
    <row r="155" spans="1:23" s="14" customFormat="1" ht="18.75" customHeight="1" thickBot="1" x14ac:dyDescent="0.25">
      <c r="A155" s="72"/>
      <c r="B155" s="62"/>
      <c r="C155" s="64"/>
      <c r="D155" s="61"/>
      <c r="E155" s="568"/>
      <c r="F155" s="53"/>
      <c r="G155" s="568"/>
      <c r="H155" s="53"/>
      <c r="I155" s="53"/>
      <c r="J155" s="53"/>
      <c r="K155" s="53"/>
      <c r="L155" s="54"/>
      <c r="M155" s="85"/>
      <c r="N155" s="67"/>
    </row>
    <row r="156" spans="1:23" s="14" customFormat="1" ht="18.75" customHeight="1" thickBot="1" x14ac:dyDescent="0.25">
      <c r="A156" s="72"/>
      <c r="B156" s="113"/>
      <c r="C156" s="122"/>
      <c r="D156" s="537" t="s">
        <v>34</v>
      </c>
      <c r="E156" s="541">
        <f>E152*E153</f>
        <v>0</v>
      </c>
      <c r="F156" s="542" t="s">
        <v>14</v>
      </c>
      <c r="G156" s="543">
        <f>G152*G153</f>
        <v>0</v>
      </c>
      <c r="H156" s="542" t="s">
        <v>14</v>
      </c>
      <c r="I156" s="543">
        <f>I152*I153</f>
        <v>0</v>
      </c>
      <c r="J156" s="542" t="s">
        <v>14</v>
      </c>
      <c r="K156" s="543">
        <f>K152*K153</f>
        <v>0</v>
      </c>
      <c r="L156" s="545" t="s">
        <v>14</v>
      </c>
      <c r="M156" s="85"/>
      <c r="N156" s="67"/>
    </row>
    <row r="157" spans="1:23" s="14" customFormat="1" ht="18.75" customHeight="1" thickBot="1" x14ac:dyDescent="0.25">
      <c r="A157" s="72"/>
      <c r="B157" s="154"/>
      <c r="C157" s="155"/>
      <c r="D157" s="155"/>
      <c r="E157" s="156"/>
      <c r="F157" s="155"/>
      <c r="G157" s="157"/>
      <c r="H157" s="155"/>
      <c r="I157" s="158"/>
      <c r="J157" s="159" t="s">
        <v>158</v>
      </c>
      <c r="K157" s="569">
        <f>E156+G156+I156+K156</f>
        <v>0</v>
      </c>
      <c r="L157" s="214" t="s">
        <v>14</v>
      </c>
      <c r="M157" s="85"/>
      <c r="N157" s="67"/>
    </row>
    <row r="158" spans="1:23" s="14" customFormat="1" ht="18.75" customHeight="1" thickBot="1" x14ac:dyDescent="0.25">
      <c r="A158" s="72"/>
      <c r="B158" s="73"/>
      <c r="C158" s="73"/>
      <c r="D158" s="73"/>
      <c r="E158" s="179"/>
      <c r="F158" s="73"/>
      <c r="G158" s="124"/>
      <c r="H158" s="73"/>
      <c r="I158" s="125"/>
      <c r="J158" s="456"/>
      <c r="K158" s="457"/>
      <c r="L158" s="190"/>
      <c r="M158" s="85"/>
      <c r="N158" s="67"/>
    </row>
    <row r="159" spans="1:23" s="14" customFormat="1" ht="18.75" customHeight="1" thickBot="1" x14ac:dyDescent="0.25">
      <c r="A159" s="72"/>
      <c r="B159" s="458"/>
      <c r="C159" s="459"/>
      <c r="D159" s="459"/>
      <c r="E159" s="460"/>
      <c r="F159" s="459"/>
      <c r="G159" s="461"/>
      <c r="H159" s="459"/>
      <c r="I159" s="462"/>
      <c r="J159" s="463" t="s">
        <v>134</v>
      </c>
      <c r="K159" s="354">
        <f>K109+K133+K157</f>
        <v>0</v>
      </c>
      <c r="L159" s="79" t="s">
        <v>14</v>
      </c>
      <c r="M159" s="85"/>
      <c r="N159" s="67"/>
    </row>
    <row r="160" spans="1:23" ht="12" customHeight="1" x14ac:dyDescent="0.2">
      <c r="A160" s="81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3"/>
      <c r="O160" s="4"/>
      <c r="P160" s="4"/>
      <c r="Q160" s="4"/>
      <c r="R160" s="4"/>
      <c r="S160" s="4"/>
      <c r="T160" s="4"/>
      <c r="U160" s="4"/>
      <c r="V160" s="4"/>
      <c r="W160" s="4"/>
    </row>
    <row r="161" spans="1:14" s="14" customFormat="1" ht="10.5" customHeight="1" x14ac:dyDescent="0.2">
      <c r="A161" s="160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2"/>
      <c r="N161" s="67"/>
    </row>
    <row r="162" spans="1:14" s="90" customFormat="1" ht="15" customHeight="1" x14ac:dyDescent="0.2">
      <c r="A162" s="91"/>
      <c r="B162" s="163" t="s">
        <v>42</v>
      </c>
      <c r="C162" s="164"/>
      <c r="D162" s="164"/>
      <c r="E162" s="164"/>
      <c r="F162" s="164"/>
      <c r="G162" s="164"/>
      <c r="H162" s="164"/>
      <c r="I162" s="164"/>
      <c r="J162" s="164"/>
      <c r="K162" s="164"/>
      <c r="L162" s="165"/>
      <c r="M162" s="132"/>
      <c r="N162" s="89"/>
    </row>
    <row r="163" spans="1:14" s="41" customFormat="1" ht="15" customHeight="1" x14ac:dyDescent="0.2">
      <c r="A163" s="36"/>
      <c r="B163" s="43" t="s">
        <v>70</v>
      </c>
      <c r="C163" s="44"/>
      <c r="D163" s="100"/>
      <c r="E163" s="100"/>
      <c r="F163" s="100"/>
      <c r="G163" s="100"/>
      <c r="H163" s="100"/>
      <c r="I163" s="100"/>
      <c r="J163" s="100"/>
      <c r="K163" s="45"/>
      <c r="L163" s="48"/>
      <c r="M163" s="39"/>
      <c r="N163" s="40"/>
    </row>
    <row r="164" spans="1:14" s="41" customFormat="1" ht="15" customHeight="1" thickBot="1" x14ac:dyDescent="0.25">
      <c r="A164" s="36"/>
      <c r="B164" s="62" t="s">
        <v>43</v>
      </c>
      <c r="C164" s="166"/>
      <c r="D164" s="134"/>
      <c r="E164" s="134"/>
      <c r="F164" s="134"/>
      <c r="G164" s="134"/>
      <c r="H164" s="134"/>
      <c r="I164" s="134"/>
      <c r="J164" s="134"/>
      <c r="K164" s="134"/>
      <c r="L164" s="135"/>
      <c r="M164" s="39"/>
      <c r="N164" s="40"/>
    </row>
    <row r="165" spans="1:14" s="41" customFormat="1" ht="18" customHeight="1" x14ac:dyDescent="0.2">
      <c r="A165" s="36"/>
      <c r="B165" s="404"/>
      <c r="C165" s="506" t="s">
        <v>107</v>
      </c>
      <c r="D165" s="507" t="s">
        <v>108</v>
      </c>
      <c r="E165" s="435"/>
      <c r="F165" s="152" t="s">
        <v>38</v>
      </c>
      <c r="G165" s="136"/>
      <c r="H165" s="136"/>
      <c r="I165" s="136"/>
      <c r="J165" s="136"/>
      <c r="K165" s="136"/>
      <c r="L165" s="137"/>
      <c r="M165" s="39"/>
      <c r="N165" s="40"/>
    </row>
    <row r="166" spans="1:14" s="41" customFormat="1" ht="18" customHeight="1" x14ac:dyDescent="0.2">
      <c r="A166" s="36"/>
      <c r="B166" s="406"/>
      <c r="C166" s="417" t="s">
        <v>109</v>
      </c>
      <c r="D166" s="418" t="s">
        <v>110</v>
      </c>
      <c r="E166" s="436"/>
      <c r="F166" s="66" t="s">
        <v>38</v>
      </c>
      <c r="G166" s="136"/>
      <c r="H166" s="136"/>
      <c r="I166" s="136"/>
      <c r="J166" s="136"/>
      <c r="K166" s="136"/>
      <c r="L166" s="137"/>
      <c r="M166" s="39"/>
      <c r="N166" s="40"/>
    </row>
    <row r="167" spans="1:14" s="68" customFormat="1" ht="18" customHeight="1" x14ac:dyDescent="0.2">
      <c r="A167" s="65"/>
      <c r="B167" s="406"/>
      <c r="C167" s="417" t="s">
        <v>111</v>
      </c>
      <c r="D167" s="418" t="s">
        <v>112</v>
      </c>
      <c r="E167" s="138"/>
      <c r="F167" s="426" t="s">
        <v>38</v>
      </c>
      <c r="G167" s="136"/>
      <c r="H167" s="136"/>
      <c r="I167" s="136"/>
      <c r="J167" s="136"/>
      <c r="K167" s="136"/>
      <c r="L167" s="137"/>
      <c r="M167" s="71"/>
      <c r="N167" s="67"/>
    </row>
    <row r="168" spans="1:14" s="68" customFormat="1" ht="18" customHeight="1" x14ac:dyDescent="0.2">
      <c r="A168" s="65"/>
      <c r="B168" s="406"/>
      <c r="C168" s="417" t="s">
        <v>113</v>
      </c>
      <c r="D168" s="418" t="s">
        <v>114</v>
      </c>
      <c r="E168" s="138"/>
      <c r="F168" s="69" t="s">
        <v>38</v>
      </c>
      <c r="G168" s="136"/>
      <c r="H168" s="136"/>
      <c r="I168" s="136"/>
      <c r="J168" s="136"/>
      <c r="K168" s="136"/>
      <c r="L168" s="137"/>
      <c r="M168" s="71"/>
      <c r="N168" s="67"/>
    </row>
    <row r="169" spans="1:14" s="68" customFormat="1" ht="18" customHeight="1" x14ac:dyDescent="0.2">
      <c r="A169" s="65"/>
      <c r="B169" s="406"/>
      <c r="C169" s="417" t="s">
        <v>122</v>
      </c>
      <c r="D169" s="418" t="s">
        <v>126</v>
      </c>
      <c r="E169" s="138"/>
      <c r="F169" s="69" t="s">
        <v>38</v>
      </c>
      <c r="G169" s="136"/>
      <c r="H169" s="136"/>
      <c r="I169" s="136"/>
      <c r="J169" s="136"/>
      <c r="K169" s="136"/>
      <c r="L169" s="137"/>
      <c r="M169" s="71"/>
      <c r="N169" s="67"/>
    </row>
    <row r="170" spans="1:14" s="68" customFormat="1" ht="18" customHeight="1" x14ac:dyDescent="0.2">
      <c r="A170" s="65"/>
      <c r="B170" s="406"/>
      <c r="C170" s="417" t="s">
        <v>123</v>
      </c>
      <c r="D170" s="418" t="s">
        <v>127</v>
      </c>
      <c r="E170" s="138"/>
      <c r="F170" s="69" t="s">
        <v>38</v>
      </c>
      <c r="G170" s="136"/>
      <c r="H170" s="136"/>
      <c r="I170" s="136"/>
      <c r="J170" s="136"/>
      <c r="K170" s="136"/>
      <c r="L170" s="137"/>
      <c r="M170" s="71"/>
      <c r="N170" s="67"/>
    </row>
    <row r="171" spans="1:14" s="68" customFormat="1" ht="18" customHeight="1" x14ac:dyDescent="0.2">
      <c r="A171" s="65"/>
      <c r="B171" s="406"/>
      <c r="C171" s="417" t="s">
        <v>124</v>
      </c>
      <c r="D171" s="418" t="s">
        <v>128</v>
      </c>
      <c r="E171" s="138"/>
      <c r="F171" s="69" t="s">
        <v>38</v>
      </c>
      <c r="G171" s="136"/>
      <c r="H171" s="136"/>
      <c r="I171" s="136"/>
      <c r="J171" s="136"/>
      <c r="K171" s="136"/>
      <c r="L171" s="137"/>
      <c r="M171" s="71"/>
      <c r="N171" s="67"/>
    </row>
    <row r="172" spans="1:14" s="68" customFormat="1" ht="18" customHeight="1" thickBot="1" x14ac:dyDescent="0.25">
      <c r="A172" s="65"/>
      <c r="B172" s="408"/>
      <c r="C172" s="419" t="s">
        <v>125</v>
      </c>
      <c r="D172" s="454" t="s">
        <v>129</v>
      </c>
      <c r="E172" s="288"/>
      <c r="F172" s="286" t="s">
        <v>38</v>
      </c>
      <c r="G172" s="136"/>
      <c r="H172" s="136"/>
      <c r="I172" s="136"/>
      <c r="J172" s="136"/>
      <c r="K172" s="136"/>
      <c r="L172" s="137"/>
      <c r="M172" s="71"/>
      <c r="N172" s="67"/>
    </row>
    <row r="173" spans="1:14" s="68" customFormat="1" ht="8.25" customHeight="1" thickBot="1" x14ac:dyDescent="0.25">
      <c r="A173" s="65"/>
      <c r="B173" s="108"/>
      <c r="C173" s="109"/>
      <c r="D173" s="139"/>
      <c r="E173" s="140"/>
      <c r="F173" s="136"/>
      <c r="G173" s="136"/>
      <c r="H173" s="136"/>
      <c r="I173" s="140"/>
      <c r="J173" s="136"/>
      <c r="K173" s="140"/>
      <c r="L173" s="137"/>
      <c r="M173" s="71"/>
      <c r="N173" s="67"/>
    </row>
    <row r="174" spans="1:14" s="41" customFormat="1" ht="15" customHeight="1" x14ac:dyDescent="0.2">
      <c r="A174" s="36"/>
      <c r="B174" s="141"/>
      <c r="C174" s="616"/>
      <c r="D174" s="94"/>
      <c r="E174" s="95"/>
      <c r="F174" s="95" t="s">
        <v>18</v>
      </c>
      <c r="G174" s="96"/>
      <c r="H174" s="96"/>
      <c r="I174" s="609" t="s">
        <v>19</v>
      </c>
      <c r="J174" s="609"/>
      <c r="K174" s="609" t="s">
        <v>20</v>
      </c>
      <c r="L174" s="609"/>
      <c r="M174" s="39"/>
      <c r="N174" s="40"/>
    </row>
    <row r="175" spans="1:14" s="41" customFormat="1" ht="15" customHeight="1" x14ac:dyDescent="0.2">
      <c r="A175" s="36"/>
      <c r="B175" s="142"/>
      <c r="C175" s="616"/>
      <c r="D175" s="37"/>
      <c r="E175" s="617" t="s">
        <v>21</v>
      </c>
      <c r="F175" s="617"/>
      <c r="G175" s="604" t="s">
        <v>22</v>
      </c>
      <c r="H175" s="604"/>
      <c r="I175" s="98"/>
      <c r="J175" s="99"/>
      <c r="K175" s="605"/>
      <c r="L175" s="605"/>
      <c r="M175" s="39"/>
      <c r="N175" s="40"/>
    </row>
    <row r="176" spans="1:14" s="41" customFormat="1" ht="15" customHeight="1" x14ac:dyDescent="0.2">
      <c r="A176" s="36"/>
      <c r="B176" s="143" t="s">
        <v>44</v>
      </c>
      <c r="C176" s="120"/>
      <c r="D176" s="120"/>
      <c r="E176" s="120"/>
      <c r="F176" s="120"/>
      <c r="G176" s="120"/>
      <c r="H176" s="120"/>
      <c r="I176" s="120"/>
      <c r="J176" s="120"/>
      <c r="K176" s="120"/>
      <c r="L176" s="48"/>
      <c r="M176" s="39"/>
      <c r="N176" s="40"/>
    </row>
    <row r="177" spans="1:14" s="41" customFormat="1" ht="15" customHeight="1" x14ac:dyDescent="0.2">
      <c r="A177" s="36"/>
      <c r="B177" s="62"/>
      <c r="C177" s="133"/>
      <c r="D177" s="134"/>
      <c r="E177" s="134"/>
      <c r="F177" s="134"/>
      <c r="G177" s="134"/>
      <c r="H177" s="134"/>
      <c r="I177" s="134"/>
      <c r="J177" s="134"/>
      <c r="K177" s="134"/>
      <c r="L177" s="135"/>
      <c r="M177" s="39"/>
      <c r="N177" s="40"/>
    </row>
    <row r="178" spans="1:14" s="68" customFormat="1" ht="18" customHeight="1" x14ac:dyDescent="0.2">
      <c r="A178" s="65"/>
      <c r="B178" s="108"/>
      <c r="C178" s="167"/>
      <c r="D178" s="168" t="s">
        <v>193</v>
      </c>
      <c r="E178" s="169"/>
      <c r="F178" s="170"/>
      <c r="G178" s="169"/>
      <c r="H178" s="171"/>
      <c r="I178" s="169"/>
      <c r="J178" s="171"/>
      <c r="K178" s="171"/>
      <c r="L178" s="152"/>
      <c r="M178" s="71"/>
      <c r="N178" s="67"/>
    </row>
    <row r="179" spans="1:14" s="68" customFormat="1" ht="4.5" customHeight="1" x14ac:dyDescent="0.2">
      <c r="A179" s="65"/>
      <c r="B179" s="108"/>
      <c r="C179" s="172"/>
      <c r="D179" s="159"/>
      <c r="E179" s="173"/>
      <c r="F179" s="174"/>
      <c r="G179" s="173"/>
      <c r="H179" s="175"/>
      <c r="I179" s="173"/>
      <c r="J179" s="175"/>
      <c r="K179" s="173"/>
      <c r="L179" s="70"/>
      <c r="M179" s="71"/>
      <c r="N179" s="67"/>
    </row>
    <row r="180" spans="1:14" s="41" customFormat="1" ht="15" customHeight="1" x14ac:dyDescent="0.2">
      <c r="A180" s="36"/>
      <c r="B180" s="43" t="s">
        <v>45</v>
      </c>
      <c r="C180" s="44"/>
      <c r="D180" s="44"/>
      <c r="E180" s="44"/>
      <c r="F180" s="44"/>
      <c r="G180" s="44"/>
      <c r="H180" s="44"/>
      <c r="I180" s="44"/>
      <c r="J180" s="44"/>
      <c r="K180" s="44"/>
      <c r="L180" s="105"/>
      <c r="M180" s="39"/>
      <c r="N180" s="40"/>
    </row>
    <row r="181" spans="1:14" s="41" customFormat="1" ht="15" customHeight="1" thickBot="1" x14ac:dyDescent="0.25">
      <c r="A181" s="36"/>
      <c r="B181" s="151" t="s">
        <v>46</v>
      </c>
      <c r="C181" s="64"/>
      <c r="D181" s="64"/>
      <c r="E181" s="64"/>
      <c r="F181" s="64"/>
      <c r="G181" s="64"/>
      <c r="H181" s="64"/>
      <c r="I181" s="64"/>
      <c r="J181" s="64"/>
      <c r="K181" s="52"/>
      <c r="L181" s="530"/>
      <c r="M181" s="39"/>
      <c r="N181" s="40"/>
    </row>
    <row r="182" spans="1:14" s="41" customFormat="1" ht="18.75" customHeight="1" x14ac:dyDescent="0.2">
      <c r="A182" s="36"/>
      <c r="B182" s="404"/>
      <c r="C182" s="506" t="s">
        <v>107</v>
      </c>
      <c r="D182" s="507" t="s">
        <v>108</v>
      </c>
      <c r="E182" s="431">
        <f>$E165*E93</f>
        <v>0</v>
      </c>
      <c r="F182" s="103" t="s">
        <v>31</v>
      </c>
      <c r="G182" s="431">
        <f>$E165*G93</f>
        <v>0</v>
      </c>
      <c r="H182" s="446" t="s">
        <v>31</v>
      </c>
      <c r="I182" s="431">
        <f>$E165*I93</f>
        <v>0</v>
      </c>
      <c r="J182" s="171" t="s">
        <v>31</v>
      </c>
      <c r="K182" s="589">
        <f>$E165*K93</f>
        <v>0</v>
      </c>
      <c r="L182" s="520" t="s">
        <v>31</v>
      </c>
      <c r="M182" s="39"/>
      <c r="N182" s="40"/>
    </row>
    <row r="183" spans="1:14" s="41" customFormat="1" ht="18" customHeight="1" x14ac:dyDescent="0.2">
      <c r="A183" s="36"/>
      <c r="B183" s="406"/>
      <c r="C183" s="417" t="s">
        <v>109</v>
      </c>
      <c r="D183" s="418" t="s">
        <v>110</v>
      </c>
      <c r="E183" s="434">
        <f>$E166*E94</f>
        <v>0</v>
      </c>
      <c r="F183" s="103" t="s">
        <v>31</v>
      </c>
      <c r="G183" s="434">
        <f>$E166*G94</f>
        <v>0</v>
      </c>
      <c r="H183" s="69" t="s">
        <v>31</v>
      </c>
      <c r="I183" s="434">
        <f>$E166*I94</f>
        <v>0</v>
      </c>
      <c r="J183" s="587" t="s">
        <v>31</v>
      </c>
      <c r="K183" s="590">
        <f>$E166*K94</f>
        <v>0</v>
      </c>
      <c r="L183" s="521" t="s">
        <v>31</v>
      </c>
      <c r="M183" s="39"/>
      <c r="N183" s="40"/>
    </row>
    <row r="184" spans="1:14" s="41" customFormat="1" ht="18" customHeight="1" x14ac:dyDescent="0.2">
      <c r="A184" s="36"/>
      <c r="B184" s="406"/>
      <c r="C184" s="417" t="s">
        <v>111</v>
      </c>
      <c r="D184" s="418" t="s">
        <v>112</v>
      </c>
      <c r="E184" s="434">
        <f>$E167*E95</f>
        <v>0</v>
      </c>
      <c r="F184" s="103" t="s">
        <v>31</v>
      </c>
      <c r="G184" s="434">
        <f>$E167*G95</f>
        <v>0</v>
      </c>
      <c r="H184" s="69" t="s">
        <v>31</v>
      </c>
      <c r="I184" s="434">
        <f>$E167*I95</f>
        <v>0</v>
      </c>
      <c r="J184" s="587" t="s">
        <v>31</v>
      </c>
      <c r="K184" s="590">
        <f>$E167*K95</f>
        <v>0</v>
      </c>
      <c r="L184" s="521" t="s">
        <v>31</v>
      </c>
      <c r="M184" s="39"/>
      <c r="N184" s="40"/>
    </row>
    <row r="185" spans="1:14" s="41" customFormat="1" ht="18" customHeight="1" x14ac:dyDescent="0.2">
      <c r="A185" s="36"/>
      <c r="B185" s="406"/>
      <c r="C185" s="417" t="s">
        <v>113</v>
      </c>
      <c r="D185" s="418" t="s">
        <v>114</v>
      </c>
      <c r="E185" s="434">
        <f>$E168*E96</f>
        <v>0</v>
      </c>
      <c r="F185" s="103" t="s">
        <v>31</v>
      </c>
      <c r="G185" s="434">
        <f>$E168*G96</f>
        <v>0</v>
      </c>
      <c r="H185" s="69" t="s">
        <v>31</v>
      </c>
      <c r="I185" s="434">
        <f>$E168*I96</f>
        <v>0</v>
      </c>
      <c r="J185" s="587" t="s">
        <v>31</v>
      </c>
      <c r="K185" s="590">
        <f>$E168*K96</f>
        <v>0</v>
      </c>
      <c r="L185" s="521" t="s">
        <v>31</v>
      </c>
      <c r="M185" s="39"/>
      <c r="N185" s="40"/>
    </row>
    <row r="186" spans="1:14" s="68" customFormat="1" ht="18" customHeight="1" x14ac:dyDescent="0.2">
      <c r="A186" s="65"/>
      <c r="B186" s="406"/>
      <c r="C186" s="417" t="s">
        <v>122</v>
      </c>
      <c r="D186" s="418" t="s">
        <v>126</v>
      </c>
      <c r="E186" s="112">
        <f>E121*$E$169</f>
        <v>0</v>
      </c>
      <c r="F186" s="103" t="s">
        <v>31</v>
      </c>
      <c r="G186" s="112">
        <f>G121*$E$169</f>
        <v>0</v>
      </c>
      <c r="H186" s="69" t="s">
        <v>31</v>
      </c>
      <c r="I186" s="112">
        <f>I121*$E$169</f>
        <v>0</v>
      </c>
      <c r="J186" s="588" t="s">
        <v>31</v>
      </c>
      <c r="K186" s="591">
        <f>K121*$E$169</f>
        <v>0</v>
      </c>
      <c r="L186" s="522" t="s">
        <v>31</v>
      </c>
      <c r="M186" s="71"/>
      <c r="N186" s="67"/>
    </row>
    <row r="187" spans="1:14" s="68" customFormat="1" ht="18" customHeight="1" x14ac:dyDescent="0.2">
      <c r="A187" s="65"/>
      <c r="B187" s="406"/>
      <c r="C187" s="417" t="s">
        <v>123</v>
      </c>
      <c r="D187" s="418" t="s">
        <v>127</v>
      </c>
      <c r="E187" s="112">
        <f>E122*$E$170</f>
        <v>0</v>
      </c>
      <c r="F187" s="103" t="s">
        <v>31</v>
      </c>
      <c r="G187" s="112">
        <f>G122*$E$170</f>
        <v>0</v>
      </c>
      <c r="H187" s="69" t="s">
        <v>31</v>
      </c>
      <c r="I187" s="112">
        <f>I122*$E$170</f>
        <v>0</v>
      </c>
      <c r="J187" s="588" t="s">
        <v>31</v>
      </c>
      <c r="K187" s="591">
        <f>K122*$E$170</f>
        <v>0</v>
      </c>
      <c r="L187" s="522" t="s">
        <v>31</v>
      </c>
      <c r="M187" s="71"/>
      <c r="N187" s="67"/>
    </row>
    <row r="188" spans="1:14" s="68" customFormat="1" ht="18" customHeight="1" x14ac:dyDescent="0.2">
      <c r="A188" s="65"/>
      <c r="B188" s="406"/>
      <c r="C188" s="417" t="s">
        <v>124</v>
      </c>
      <c r="D188" s="418" t="s">
        <v>128</v>
      </c>
      <c r="E188" s="112">
        <f>E145*$E$171</f>
        <v>0</v>
      </c>
      <c r="F188" s="103" t="s">
        <v>31</v>
      </c>
      <c r="G188" s="112">
        <f>G145*$E$171</f>
        <v>0</v>
      </c>
      <c r="H188" s="69" t="s">
        <v>31</v>
      </c>
      <c r="I188" s="112">
        <f>I145*$E$171</f>
        <v>0</v>
      </c>
      <c r="J188" s="588" t="s">
        <v>31</v>
      </c>
      <c r="K188" s="591">
        <f>K145*$E$171</f>
        <v>0</v>
      </c>
      <c r="L188" s="522" t="s">
        <v>31</v>
      </c>
      <c r="M188" s="71"/>
      <c r="N188" s="67"/>
    </row>
    <row r="189" spans="1:14" s="68" customFormat="1" ht="18" customHeight="1" thickBot="1" x14ac:dyDescent="0.25">
      <c r="A189" s="65"/>
      <c r="B189" s="408"/>
      <c r="C189" s="419" t="s">
        <v>125</v>
      </c>
      <c r="D189" s="454" t="s">
        <v>129</v>
      </c>
      <c r="E189" s="538">
        <f>E146*$E$172</f>
        <v>0</v>
      </c>
      <c r="F189" s="592" t="s">
        <v>31</v>
      </c>
      <c r="G189" s="538">
        <f>G146*$E$172</f>
        <v>0</v>
      </c>
      <c r="H189" s="137" t="s">
        <v>31</v>
      </c>
      <c r="I189" s="538">
        <f>I146*$E$172</f>
        <v>0</v>
      </c>
      <c r="J189" s="136" t="s">
        <v>31</v>
      </c>
      <c r="K189" s="593">
        <f>K146*$E$172</f>
        <v>0</v>
      </c>
      <c r="L189" s="594" t="s">
        <v>31</v>
      </c>
      <c r="M189" s="71"/>
      <c r="N189" s="67"/>
    </row>
    <row r="190" spans="1:14" s="68" customFormat="1" ht="18" customHeight="1" thickBot="1" x14ac:dyDescent="0.25">
      <c r="A190" s="65"/>
      <c r="B190" s="113"/>
      <c r="C190" s="122"/>
      <c r="D190" s="537" t="s">
        <v>28</v>
      </c>
      <c r="E190" s="541">
        <f>SUM(E182:E189)</f>
        <v>0</v>
      </c>
      <c r="F190" s="544" t="s">
        <v>31</v>
      </c>
      <c r="G190" s="543">
        <f>SUM(G182:G189)</f>
        <v>0</v>
      </c>
      <c r="H190" s="544" t="s">
        <v>31</v>
      </c>
      <c r="I190" s="596">
        <f>SUM(I182:I189)</f>
        <v>0</v>
      </c>
      <c r="J190" s="544" t="s">
        <v>31</v>
      </c>
      <c r="K190" s="543">
        <f>SUM(K182:K189)</f>
        <v>0</v>
      </c>
      <c r="L190" s="545" t="s">
        <v>31</v>
      </c>
      <c r="M190" s="71"/>
      <c r="N190" s="67"/>
    </row>
    <row r="191" spans="1:14" s="68" customFormat="1" ht="18" customHeight="1" thickBot="1" x14ac:dyDescent="0.25">
      <c r="A191" s="65"/>
      <c r="B191" s="113"/>
      <c r="C191" s="122"/>
      <c r="D191" s="117" t="s">
        <v>32</v>
      </c>
      <c r="E191" s="118">
        <v>192</v>
      </c>
      <c r="F191" s="595"/>
      <c r="G191" s="595">
        <f>250-E191</f>
        <v>58</v>
      </c>
      <c r="H191" s="540"/>
      <c r="I191" s="539">
        <v>52</v>
      </c>
      <c r="J191" s="540"/>
      <c r="K191" s="539">
        <v>63</v>
      </c>
      <c r="L191" s="540"/>
      <c r="M191" s="71"/>
      <c r="N191" s="67"/>
    </row>
    <row r="192" spans="1:14" s="41" customFormat="1" ht="15" customHeight="1" x14ac:dyDescent="0.2">
      <c r="A192" s="36"/>
      <c r="B192" s="43" t="s">
        <v>47</v>
      </c>
      <c r="C192" s="44"/>
      <c r="D192" s="119"/>
      <c r="E192" s="45"/>
      <c r="F192" s="45"/>
      <c r="G192" s="45"/>
      <c r="H192" s="45"/>
      <c r="I192" s="44"/>
      <c r="J192" s="45"/>
      <c r="K192" s="45"/>
      <c r="L192" s="46"/>
      <c r="M192" s="39"/>
      <c r="N192" s="40"/>
    </row>
    <row r="193" spans="1:256" s="41" customFormat="1" ht="15" customHeight="1" thickBot="1" x14ac:dyDescent="0.25">
      <c r="A193" s="36"/>
      <c r="B193" s="62"/>
      <c r="C193" s="60"/>
      <c r="D193" s="61"/>
      <c r="E193" s="568"/>
      <c r="F193" s="53"/>
      <c r="G193" s="568"/>
      <c r="H193" s="53"/>
      <c r="I193" s="53"/>
      <c r="J193" s="53"/>
      <c r="K193" s="53"/>
      <c r="L193" s="54"/>
      <c r="M193" s="39"/>
      <c r="N193" s="40"/>
    </row>
    <row r="194" spans="1:256" s="68" customFormat="1" ht="18" customHeight="1" thickBot="1" x14ac:dyDescent="0.25">
      <c r="A194" s="65"/>
      <c r="B194" s="113"/>
      <c r="C194" s="122"/>
      <c r="D194" s="537" t="s">
        <v>34</v>
      </c>
      <c r="E194" s="541">
        <f>E190*E191</f>
        <v>0</v>
      </c>
      <c r="F194" s="542" t="s">
        <v>14</v>
      </c>
      <c r="G194" s="533">
        <f>G190*G191</f>
        <v>0</v>
      </c>
      <c r="H194" s="542" t="s">
        <v>14</v>
      </c>
      <c r="I194" s="533">
        <f>I190*I191</f>
        <v>0</v>
      </c>
      <c r="J194" s="542" t="s">
        <v>14</v>
      </c>
      <c r="K194" s="533">
        <f>K190*K191</f>
        <v>0</v>
      </c>
      <c r="L194" s="545" t="s">
        <v>14</v>
      </c>
      <c r="M194" s="71"/>
      <c r="N194" s="67"/>
    </row>
    <row r="195" spans="1:256" s="14" customFormat="1" ht="18.75" customHeight="1" thickBot="1" x14ac:dyDescent="0.25">
      <c r="A195" s="72"/>
      <c r="B195" s="154"/>
      <c r="C195" s="155"/>
      <c r="D195" s="155"/>
      <c r="E195" s="156"/>
      <c r="F195" s="155"/>
      <c r="G195" s="157"/>
      <c r="H195" s="155"/>
      <c r="I195" s="176"/>
      <c r="J195" s="159" t="s">
        <v>48</v>
      </c>
      <c r="K195" s="216">
        <f>E194+G194+I194+K194</f>
        <v>0</v>
      </c>
      <c r="L195" s="214" t="s">
        <v>14</v>
      </c>
      <c r="M195" s="85"/>
      <c r="N195" s="67"/>
    </row>
    <row r="196" spans="1:256" ht="6" customHeight="1" x14ac:dyDescent="0.2">
      <c r="A196" s="177"/>
      <c r="B196" s="84"/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178"/>
      <c r="O196" s="4"/>
      <c r="P196" s="4"/>
      <c r="Q196" s="4"/>
      <c r="R196" s="4"/>
      <c r="S196" s="4"/>
      <c r="T196" s="4"/>
      <c r="U196" s="4"/>
      <c r="V196" s="4"/>
      <c r="W196" s="4"/>
    </row>
    <row r="197" spans="1:256" ht="4.5" customHeight="1" x14ac:dyDescent="0.2">
      <c r="A197" s="177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78"/>
      <c r="O197" s="4"/>
      <c r="P197" s="4"/>
      <c r="Q197" s="4"/>
      <c r="R197" s="4"/>
      <c r="S197" s="4"/>
      <c r="T197" s="4"/>
      <c r="U197" s="4"/>
      <c r="V197" s="4"/>
      <c r="W197" s="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  <c r="IV197" s="14"/>
    </row>
    <row r="198" spans="1:256" s="14" customFormat="1" ht="18.75" customHeight="1" x14ac:dyDescent="0.2">
      <c r="A198" s="72"/>
      <c r="B198" s="73"/>
      <c r="C198" s="73"/>
      <c r="D198" s="73"/>
      <c r="E198" s="179"/>
      <c r="F198" s="73"/>
      <c r="G198" s="124"/>
      <c r="H198" s="73"/>
      <c r="I198" s="125"/>
      <c r="J198" s="125" t="s">
        <v>133</v>
      </c>
      <c r="K198" s="78">
        <f>K159+K195</f>
        <v>0</v>
      </c>
      <c r="L198" s="79" t="s">
        <v>14</v>
      </c>
      <c r="M198" s="80"/>
      <c r="N198" s="67"/>
    </row>
    <row r="199" spans="1:256" ht="6.75" customHeight="1" x14ac:dyDescent="0.2">
      <c r="A199" s="81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3"/>
      <c r="O199" s="4"/>
      <c r="P199" s="4"/>
      <c r="Q199" s="4"/>
      <c r="R199" s="4"/>
      <c r="S199" s="4"/>
      <c r="T199" s="4"/>
      <c r="U199" s="4"/>
      <c r="V199" s="4"/>
      <c r="W199" s="4"/>
    </row>
    <row r="200" spans="1:256" ht="15.75" customHeight="1" x14ac:dyDescent="0.2">
      <c r="A200" s="180"/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  <c r="M200" s="182"/>
      <c r="O200" s="4"/>
      <c r="P200" s="4"/>
      <c r="Q200" s="4"/>
      <c r="R200" s="4"/>
      <c r="S200" s="4"/>
      <c r="T200" s="4"/>
      <c r="U200" s="4"/>
      <c r="V200" s="4"/>
      <c r="W200" s="4"/>
    </row>
    <row r="201" spans="1:256" ht="15.75" customHeight="1" x14ac:dyDescent="0.2">
      <c r="A201" s="30" t="s">
        <v>49</v>
      </c>
      <c r="B201" s="597" t="s">
        <v>186</v>
      </c>
      <c r="C201" s="128"/>
      <c r="D201" s="128"/>
      <c r="E201" s="128"/>
      <c r="F201" s="128"/>
      <c r="G201" s="183"/>
      <c r="H201" s="183"/>
      <c r="I201" s="183"/>
      <c r="J201" s="183"/>
      <c r="K201" s="183"/>
      <c r="L201" s="183"/>
      <c r="M201" s="184"/>
      <c r="O201" s="4"/>
      <c r="P201" s="4"/>
      <c r="Q201" s="4"/>
      <c r="R201" s="4"/>
      <c r="S201" s="4"/>
      <c r="T201" s="4"/>
      <c r="U201" s="4"/>
      <c r="V201" s="4"/>
      <c r="W201" s="4"/>
    </row>
    <row r="202" spans="1:256" ht="15.75" customHeight="1" thickBot="1" x14ac:dyDescent="0.25">
      <c r="A202" s="282"/>
      <c r="B202" s="84"/>
      <c r="C202" s="185"/>
      <c r="D202" s="84"/>
      <c r="E202" s="84"/>
      <c r="F202" s="84"/>
      <c r="G202" s="84"/>
      <c r="H202" s="84"/>
      <c r="I202" s="186"/>
      <c r="J202" s="186"/>
      <c r="K202" s="127"/>
      <c r="L202" s="127"/>
      <c r="M202" s="187"/>
      <c r="O202" s="4"/>
      <c r="P202" s="4"/>
      <c r="Q202" s="4"/>
      <c r="R202" s="4"/>
      <c r="S202" s="4"/>
      <c r="T202" s="4"/>
      <c r="U202" s="4"/>
      <c r="V202" s="4"/>
      <c r="W202" s="4"/>
    </row>
    <row r="203" spans="1:256" ht="15.75" customHeight="1" thickBot="1" x14ac:dyDescent="0.25">
      <c r="A203" s="282"/>
      <c r="B203" s="43"/>
      <c r="C203" s="44" t="s">
        <v>194</v>
      </c>
      <c r="D203" s="44"/>
      <c r="E203" s="44"/>
      <c r="F203" s="44"/>
      <c r="G203" s="44"/>
      <c r="H203" s="44"/>
      <c r="I203" s="44"/>
      <c r="J203" s="44"/>
      <c r="K203" s="44"/>
      <c r="L203" s="105"/>
      <c r="M203" s="187"/>
      <c r="O203" s="4"/>
      <c r="P203" s="4"/>
      <c r="Q203" s="4"/>
      <c r="R203" s="4"/>
      <c r="S203" s="4"/>
      <c r="T203" s="4"/>
      <c r="U203" s="4"/>
      <c r="V203" s="4"/>
      <c r="W203" s="4"/>
    </row>
    <row r="204" spans="1:256" ht="15.75" customHeight="1" x14ac:dyDescent="0.2">
      <c r="A204" s="282"/>
      <c r="B204" s="43"/>
      <c r="C204" s="44" t="s">
        <v>165</v>
      </c>
      <c r="D204" s="45"/>
      <c r="E204" s="45"/>
      <c r="F204" s="46"/>
      <c r="G204" s="45"/>
      <c r="H204" s="496" t="s">
        <v>166</v>
      </c>
      <c r="I204" s="45"/>
      <c r="J204" s="46"/>
      <c r="K204" s="44" t="s">
        <v>167</v>
      </c>
      <c r="L204" s="48"/>
      <c r="M204" s="187"/>
      <c r="O204" s="4"/>
      <c r="P204" s="4"/>
      <c r="Q204" s="4"/>
      <c r="R204" s="4"/>
      <c r="S204" s="4"/>
      <c r="T204" s="4"/>
      <c r="U204" s="4"/>
      <c r="V204" s="4"/>
      <c r="W204" s="4"/>
    </row>
    <row r="205" spans="1:256" ht="15.75" customHeight="1" x14ac:dyDescent="0.2">
      <c r="A205" s="282"/>
      <c r="B205" s="51"/>
      <c r="C205" s="52"/>
      <c r="D205" s="53"/>
      <c r="E205" s="53"/>
      <c r="F205" s="54"/>
      <c r="G205" s="53"/>
      <c r="H205" s="613" t="s">
        <v>115</v>
      </c>
      <c r="I205" s="613"/>
      <c r="J205" s="613"/>
      <c r="K205" s="52" t="s">
        <v>171</v>
      </c>
      <c r="L205" s="56"/>
      <c r="M205" s="187"/>
      <c r="O205" s="4"/>
      <c r="P205" s="4"/>
      <c r="Q205" s="4"/>
      <c r="R205" s="4"/>
      <c r="S205" s="4"/>
      <c r="T205" s="4"/>
      <c r="U205" s="4"/>
      <c r="V205" s="4"/>
      <c r="W205" s="4"/>
    </row>
    <row r="206" spans="1:256" ht="15.75" customHeight="1" x14ac:dyDescent="0.2">
      <c r="A206" s="282"/>
      <c r="B206" s="57" t="s">
        <v>11</v>
      </c>
      <c r="C206" s="52"/>
      <c r="D206" s="53"/>
      <c r="E206" s="53"/>
      <c r="F206" s="54"/>
      <c r="G206" s="53"/>
      <c r="H206" s="613"/>
      <c r="I206" s="613"/>
      <c r="J206" s="613"/>
      <c r="K206" s="58"/>
      <c r="L206" s="56"/>
      <c r="M206" s="187"/>
      <c r="O206" s="4"/>
      <c r="P206" s="4"/>
      <c r="Q206" s="4"/>
      <c r="R206" s="4"/>
      <c r="S206" s="4"/>
      <c r="T206" s="4"/>
      <c r="U206" s="4"/>
      <c r="V206" s="4"/>
      <c r="W206" s="4"/>
    </row>
    <row r="207" spans="1:256" ht="15.75" customHeight="1" thickBot="1" x14ac:dyDescent="0.25">
      <c r="A207" s="282"/>
      <c r="B207" s="59" t="s">
        <v>12</v>
      </c>
      <c r="C207" s="60"/>
      <c r="D207" s="488"/>
      <c r="E207" s="488"/>
      <c r="F207" s="489"/>
      <c r="G207" s="61"/>
      <c r="H207" s="490" t="s">
        <v>169</v>
      </c>
      <c r="I207" s="61"/>
      <c r="J207" s="63"/>
      <c r="K207" s="64" t="s">
        <v>168</v>
      </c>
      <c r="L207" s="491"/>
      <c r="M207" s="187"/>
      <c r="O207" s="4"/>
      <c r="P207" s="4"/>
      <c r="Q207" s="4"/>
      <c r="R207" s="4"/>
      <c r="S207" s="4"/>
      <c r="T207" s="4"/>
      <c r="U207" s="4"/>
      <c r="V207" s="4"/>
      <c r="W207" s="4"/>
    </row>
    <row r="208" spans="1:256" ht="15.75" customHeight="1" thickBot="1" x14ac:dyDescent="0.25">
      <c r="A208" s="282"/>
      <c r="B208" s="492"/>
      <c r="C208" s="497" t="s">
        <v>163</v>
      </c>
      <c r="D208" s="498" t="s">
        <v>164</v>
      </c>
      <c r="E208" s="493"/>
      <c r="F208" s="465" t="s">
        <v>14</v>
      </c>
      <c r="G208" s="494"/>
      <c r="H208" s="639"/>
      <c r="I208" s="640"/>
      <c r="J208" s="465" t="s">
        <v>15</v>
      </c>
      <c r="K208" s="495">
        <f>E208*H208</f>
        <v>0</v>
      </c>
      <c r="L208" s="465" t="s">
        <v>14</v>
      </c>
      <c r="M208" s="187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5.75" customHeight="1" thickBot="1" x14ac:dyDescent="0.25">
      <c r="A209" s="282"/>
      <c r="B209" s="73"/>
      <c r="C209" s="73"/>
      <c r="D209" s="371"/>
      <c r="E209" s="74"/>
      <c r="F209" s="75"/>
      <c r="G209" s="76"/>
      <c r="H209" s="75"/>
      <c r="I209" s="77"/>
      <c r="J209" s="76" t="s">
        <v>177</v>
      </c>
      <c r="K209" s="216">
        <f>SUM(K208:K208)</f>
        <v>0</v>
      </c>
      <c r="L209" s="214" t="s">
        <v>14</v>
      </c>
      <c r="M209" s="187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5.75" customHeight="1" thickBot="1" x14ac:dyDescent="0.25">
      <c r="A210" s="282"/>
      <c r="B210" s="84"/>
      <c r="C210" s="185"/>
      <c r="D210" s="84"/>
      <c r="E210" s="84"/>
      <c r="F210" s="84"/>
      <c r="G210" s="84"/>
      <c r="H210" s="84"/>
      <c r="I210" s="186"/>
      <c r="J210" s="186"/>
      <c r="K210" s="127"/>
      <c r="L210" s="127"/>
      <c r="M210" s="187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5.75" customHeight="1" thickBot="1" x14ac:dyDescent="0.25">
      <c r="A211" s="282"/>
      <c r="B211" s="43"/>
      <c r="C211" s="44" t="s">
        <v>179</v>
      </c>
      <c r="D211" s="44"/>
      <c r="E211" s="44"/>
      <c r="F211" s="44"/>
      <c r="G211" s="44"/>
      <c r="H211" s="44"/>
      <c r="I211" s="44"/>
      <c r="J211" s="44"/>
      <c r="K211" s="44"/>
      <c r="L211" s="105"/>
      <c r="M211" s="187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5.75" customHeight="1" thickBot="1" x14ac:dyDescent="0.25">
      <c r="A212" s="282"/>
      <c r="B212" s="481"/>
      <c r="C212" s="499" t="s">
        <v>144</v>
      </c>
      <c r="D212" s="468"/>
      <c r="E212" s="468"/>
      <c r="F212" s="84"/>
      <c r="G212" s="464"/>
      <c r="H212" s="446" t="s">
        <v>136</v>
      </c>
      <c r="I212" s="500" t="s">
        <v>181</v>
      </c>
      <c r="J212" s="186"/>
      <c r="K212" s="78">
        <f>G212*G214</f>
        <v>0</v>
      </c>
      <c r="L212" s="79" t="s">
        <v>14</v>
      </c>
      <c r="M212" s="71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5.75" customHeight="1" thickBot="1" x14ac:dyDescent="0.25">
      <c r="A213" s="282"/>
      <c r="B213" s="481"/>
      <c r="C213" s="188" t="s">
        <v>137</v>
      </c>
      <c r="D213" s="84"/>
      <c r="E213" s="84"/>
      <c r="F213" s="84"/>
      <c r="G213" s="466">
        <v>560999</v>
      </c>
      <c r="H213" s="465" t="s">
        <v>138</v>
      </c>
      <c r="I213" s="189"/>
      <c r="J213" s="186"/>
      <c r="K213" s="191"/>
      <c r="L213" s="482"/>
      <c r="M213" s="178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4.25" customHeight="1" thickBot="1" x14ac:dyDescent="0.25">
      <c r="A214" s="281"/>
      <c r="B214" s="483"/>
      <c r="C214" s="484" t="s">
        <v>139</v>
      </c>
      <c r="D214" s="485"/>
      <c r="E214" s="485"/>
      <c r="F214" s="485"/>
      <c r="G214" s="467">
        <f>G213*0.35</f>
        <v>196349.65</v>
      </c>
      <c r="H214" s="465" t="s">
        <v>138</v>
      </c>
      <c r="I214" s="486"/>
      <c r="J214" s="486"/>
      <c r="K214" s="485"/>
      <c r="L214" s="487"/>
      <c r="M214" s="83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5.75" customHeight="1" thickBot="1" x14ac:dyDescent="0.25">
      <c r="A215" s="282"/>
      <c r="B215" s="84"/>
      <c r="C215" s="185"/>
      <c r="D215" s="84"/>
      <c r="E215" s="84"/>
      <c r="F215" s="84"/>
      <c r="G215" s="84"/>
      <c r="H215" s="84"/>
      <c r="I215" s="186"/>
      <c r="J215" s="186"/>
      <c r="K215" s="127"/>
      <c r="L215" s="127"/>
      <c r="M215" s="187"/>
      <c r="O215" s="4"/>
      <c r="P215" s="4"/>
      <c r="Q215" s="4"/>
      <c r="R215" s="4"/>
      <c r="S215" s="4"/>
      <c r="T215" s="4"/>
      <c r="U215" s="4"/>
      <c r="V215" s="4"/>
      <c r="W215" s="4"/>
    </row>
    <row r="216" spans="1:23" s="14" customFormat="1" ht="18.75" customHeight="1" thickBot="1" x14ac:dyDescent="0.25">
      <c r="A216" s="72"/>
      <c r="B216" s="73"/>
      <c r="C216" s="73"/>
      <c r="D216" s="73"/>
      <c r="E216" s="179"/>
      <c r="F216" s="73"/>
      <c r="G216" s="124"/>
      <c r="H216" s="73"/>
      <c r="I216" s="125"/>
      <c r="J216" s="125" t="s">
        <v>170</v>
      </c>
      <c r="K216" s="78">
        <f>K209+K212</f>
        <v>0</v>
      </c>
      <c r="L216" s="79" t="s">
        <v>14</v>
      </c>
      <c r="M216" s="80"/>
      <c r="N216" s="67"/>
    </row>
    <row r="217" spans="1:23" ht="15.75" customHeight="1" x14ac:dyDescent="0.2">
      <c r="A217" s="282"/>
      <c r="B217" s="84"/>
      <c r="C217" s="185"/>
      <c r="D217" s="84"/>
      <c r="E217" s="84"/>
      <c r="F217" s="84"/>
      <c r="G217" s="84"/>
      <c r="H217" s="84"/>
      <c r="I217" s="186"/>
      <c r="J217" s="186"/>
      <c r="K217" s="127"/>
      <c r="L217" s="127"/>
      <c r="M217" s="187"/>
      <c r="O217" s="4"/>
      <c r="P217" s="4"/>
      <c r="Q217" s="4"/>
      <c r="R217" s="4"/>
      <c r="S217" s="4"/>
      <c r="T217" s="4"/>
      <c r="U217" s="4"/>
      <c r="V217" s="4"/>
      <c r="W217" s="4"/>
    </row>
    <row r="218" spans="1:23" s="90" customFormat="1" ht="15.75" customHeight="1" thickBot="1" x14ac:dyDescent="0.25">
      <c r="A218" s="192" t="s">
        <v>50</v>
      </c>
      <c r="B218" s="193" t="s">
        <v>51</v>
      </c>
      <c r="C218" s="194"/>
      <c r="D218" s="194"/>
      <c r="E218" s="194"/>
      <c r="F218" s="194"/>
      <c r="G218" s="194"/>
      <c r="H218" s="194"/>
      <c r="I218" s="194"/>
      <c r="J218" s="194"/>
      <c r="K218" s="88"/>
      <c r="L218" s="88"/>
      <c r="M218" s="195"/>
      <c r="N218" s="89"/>
    </row>
    <row r="219" spans="1:23" s="50" customFormat="1" ht="15.75" x14ac:dyDescent="0.2">
      <c r="A219" s="283"/>
      <c r="B219" s="196"/>
      <c r="C219" s="197" t="s">
        <v>52</v>
      </c>
      <c r="D219" s="198"/>
      <c r="E219" s="199"/>
      <c r="F219" s="200"/>
      <c r="G219" s="199"/>
      <c r="H219" s="200"/>
      <c r="I219" s="199"/>
      <c r="J219" s="200"/>
      <c r="K219" s="201"/>
      <c r="L219" s="202"/>
      <c r="M219" s="203"/>
      <c r="N219" s="3"/>
    </row>
    <row r="220" spans="1:23" s="50" customFormat="1" ht="13.5" customHeight="1" thickBot="1" x14ac:dyDescent="0.25">
      <c r="A220" s="283"/>
      <c r="B220" s="204"/>
      <c r="C220" s="205" t="s">
        <v>53</v>
      </c>
      <c r="D220" s="206"/>
      <c r="E220" s="207"/>
      <c r="F220" s="208"/>
      <c r="G220" s="207"/>
      <c r="H220" s="208"/>
      <c r="I220" s="209"/>
      <c r="J220" s="208"/>
      <c r="K220" s="210"/>
      <c r="L220" s="211"/>
      <c r="M220" s="203"/>
      <c r="N220" s="3"/>
    </row>
    <row r="221" spans="1:23" s="14" customFormat="1" ht="21.95" customHeight="1" thickBot="1" x14ac:dyDescent="0.25">
      <c r="A221" s="212"/>
      <c r="B221" s="73"/>
      <c r="C221" s="73"/>
      <c r="D221" s="73"/>
      <c r="E221" s="73"/>
      <c r="F221" s="73"/>
      <c r="G221" s="73"/>
      <c r="H221" s="124"/>
      <c r="I221" s="125"/>
      <c r="J221" s="125" t="s">
        <v>197</v>
      </c>
      <c r="K221" s="213"/>
      <c r="L221" s="214" t="s">
        <v>14</v>
      </c>
      <c r="M221" s="80"/>
      <c r="N221" s="67"/>
    </row>
    <row r="222" spans="1:23" s="14" customFormat="1" ht="5.25" customHeight="1" x14ac:dyDescent="0.2">
      <c r="A222" s="212"/>
      <c r="B222" s="73"/>
      <c r="C222" s="73"/>
      <c r="D222" s="73"/>
      <c r="E222" s="73"/>
      <c r="F222" s="73"/>
      <c r="G222" s="73"/>
      <c r="H222" s="124"/>
      <c r="I222" s="125"/>
      <c r="J222" s="125"/>
      <c r="K222" s="215"/>
      <c r="L222" s="190"/>
      <c r="M222" s="85"/>
      <c r="N222" s="67"/>
    </row>
    <row r="223" spans="1:23" s="14" customFormat="1" ht="15.75" customHeight="1" thickBot="1" x14ac:dyDescent="0.25">
      <c r="A223" s="192" t="s">
        <v>54</v>
      </c>
      <c r="B223" s="193" t="s">
        <v>55</v>
      </c>
      <c r="C223" s="194"/>
      <c r="D223" s="194"/>
      <c r="E223" s="194"/>
      <c r="F223" s="194"/>
      <c r="G223" s="194"/>
      <c r="H223" s="194"/>
      <c r="I223" s="194"/>
      <c r="J223" s="194"/>
      <c r="K223" s="88"/>
      <c r="L223" s="88"/>
      <c r="M223" s="85"/>
      <c r="N223" s="67"/>
    </row>
    <row r="224" spans="1:23" s="14" customFormat="1" ht="21.95" customHeight="1" thickBot="1" x14ac:dyDescent="0.25">
      <c r="A224" s="283"/>
      <c r="B224" s="196"/>
      <c r="C224" s="197" t="s">
        <v>105</v>
      </c>
      <c r="D224" s="198"/>
      <c r="E224" s="199"/>
      <c r="F224" s="200"/>
      <c r="G224" s="199"/>
      <c r="H224" s="200"/>
      <c r="I224" s="78">
        <f>(E97*E105+G97*G105+I97*I105+K97*K105)+(E123*E129+G123*G129+I123*I129+K123*K129)+(E147*E153+G147*G153+I147*I153+K147*K153)</f>
        <v>0</v>
      </c>
      <c r="J224" s="381" t="s">
        <v>106</v>
      </c>
      <c r="K224" s="382"/>
      <c r="L224" s="383"/>
      <c r="M224" s="85"/>
      <c r="N224" s="67"/>
    </row>
    <row r="225" spans="1:15" s="14" customFormat="1" ht="21.95" customHeight="1" thickBot="1" x14ac:dyDescent="0.25">
      <c r="A225" s="283"/>
      <c r="B225" s="204"/>
      <c r="C225" s="447" t="s">
        <v>135</v>
      </c>
      <c r="D225" s="448"/>
      <c r="E225" s="449"/>
      <c r="F225" s="208"/>
      <c r="G225" s="207"/>
      <c r="H225" s="208"/>
      <c r="I225" s="450">
        <v>0.08</v>
      </c>
      <c r="J225" s="380" t="s">
        <v>56</v>
      </c>
      <c r="K225" s="210"/>
      <c r="L225" s="211"/>
      <c r="M225" s="85"/>
      <c r="N225" s="67"/>
    </row>
    <row r="226" spans="1:15" s="14" customFormat="1" ht="20.25" customHeight="1" thickBot="1" x14ac:dyDescent="0.25">
      <c r="A226" s="212"/>
      <c r="B226" s="73"/>
      <c r="C226" s="73"/>
      <c r="D226" s="73"/>
      <c r="E226" s="73"/>
      <c r="F226" s="73"/>
      <c r="G226" s="73"/>
      <c r="H226" s="124"/>
      <c r="I226" s="125"/>
      <c r="J226" s="125" t="s">
        <v>198</v>
      </c>
      <c r="K226" s="216">
        <f>I224*I225</f>
        <v>0</v>
      </c>
      <c r="L226" s="214" t="s">
        <v>14</v>
      </c>
      <c r="M226" s="217"/>
      <c r="N226" s="67"/>
      <c r="O226" s="469"/>
    </row>
    <row r="227" spans="1:15" s="14" customFormat="1" ht="12" customHeight="1" x14ac:dyDescent="0.2">
      <c r="A227" s="218"/>
      <c r="B227" s="219"/>
      <c r="C227" s="219"/>
      <c r="D227" s="219"/>
      <c r="E227" s="219"/>
      <c r="F227" s="219"/>
      <c r="G227" s="219"/>
      <c r="H227" s="219"/>
      <c r="I227" s="219"/>
      <c r="J227" s="219"/>
      <c r="K227" s="219"/>
      <c r="L227" s="220"/>
      <c r="M227" s="181"/>
      <c r="N227" s="67"/>
    </row>
    <row r="228" spans="1:15" s="90" customFormat="1" ht="15.75" customHeight="1" thickBot="1" x14ac:dyDescent="0.25">
      <c r="A228" s="221" t="s">
        <v>57</v>
      </c>
      <c r="B228" s="222" t="s">
        <v>68</v>
      </c>
      <c r="C228" s="183"/>
      <c r="D228" s="183"/>
      <c r="E228" s="183"/>
      <c r="F228" s="183"/>
      <c r="G228" s="183"/>
      <c r="H228" s="183"/>
      <c r="I228" s="183"/>
      <c r="J228" s="183"/>
      <c r="K228" s="183"/>
      <c r="L228" s="183"/>
      <c r="M228" s="223"/>
      <c r="N228" s="89"/>
    </row>
    <row r="229" spans="1:15" s="14" customFormat="1" ht="27" customHeight="1" thickBot="1" x14ac:dyDescent="0.25">
      <c r="A229" s="72"/>
      <c r="B229" s="73"/>
      <c r="C229" s="73"/>
      <c r="D229" s="73"/>
      <c r="E229" s="224"/>
      <c r="F229" s="225"/>
      <c r="G229" s="73"/>
      <c r="I229" s="77" t="s">
        <v>58</v>
      </c>
      <c r="K229" s="78">
        <f>K216+K221+K198+K74+K30+K226</f>
        <v>0</v>
      </c>
      <c r="L229" s="79" t="s">
        <v>14</v>
      </c>
      <c r="M229" s="80"/>
      <c r="N229" s="67"/>
    </row>
    <row r="230" spans="1:15" s="14" customFormat="1" ht="3.75" customHeight="1" x14ac:dyDescent="0.2">
      <c r="A230" s="226"/>
      <c r="B230" s="227"/>
      <c r="C230" s="227"/>
      <c r="D230" s="227"/>
      <c r="E230" s="227"/>
      <c r="F230" s="227"/>
      <c r="G230" s="227"/>
      <c r="H230" s="227"/>
      <c r="I230" s="227"/>
      <c r="J230" s="227"/>
      <c r="K230" s="227"/>
      <c r="L230" s="228"/>
      <c r="M230" s="217"/>
      <c r="N230" s="67"/>
    </row>
    <row r="231" spans="1:15" s="14" customFormat="1" ht="9" customHeight="1" x14ac:dyDescent="0.2">
      <c r="A231" s="84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124"/>
      <c r="M231" s="84"/>
      <c r="N231" s="67"/>
    </row>
    <row r="232" spans="1:15" s="232" customFormat="1" ht="4.5" customHeight="1" x14ac:dyDescent="0.2">
      <c r="A232" s="12"/>
      <c r="B232" s="230"/>
      <c r="C232" s="230"/>
      <c r="D232" s="230"/>
      <c r="E232" s="230"/>
      <c r="F232" s="230"/>
      <c r="G232" s="230"/>
      <c r="H232" s="230"/>
      <c r="I232" s="230"/>
      <c r="J232" s="230"/>
      <c r="K232" s="230"/>
      <c r="L232" s="230"/>
      <c r="M232" s="229"/>
      <c r="N232" s="231"/>
    </row>
    <row r="233" spans="1:15" s="90" customFormat="1" ht="15.75" customHeight="1" x14ac:dyDescent="0.2">
      <c r="A233" s="221" t="s">
        <v>59</v>
      </c>
      <c r="B233" s="222" t="s">
        <v>60</v>
      </c>
      <c r="C233" s="183"/>
      <c r="D233" s="183"/>
      <c r="E233" s="183"/>
      <c r="F233" s="183"/>
      <c r="G233" s="183"/>
      <c r="H233" s="183"/>
      <c r="I233" s="183"/>
      <c r="J233" s="183"/>
      <c r="K233" s="183"/>
      <c r="L233" s="183"/>
      <c r="M233" s="223"/>
      <c r="N233" s="89"/>
    </row>
    <row r="234" spans="1:15" s="237" customFormat="1" ht="7.5" customHeight="1" thickBot="1" x14ac:dyDescent="0.25">
      <c r="A234" s="233"/>
      <c r="B234" s="234"/>
      <c r="C234" s="92"/>
      <c r="D234" s="92"/>
      <c r="E234" s="92"/>
      <c r="F234" s="92"/>
      <c r="G234" s="235"/>
      <c r="H234" s="236"/>
      <c r="I234" s="236"/>
      <c r="J234" s="92"/>
      <c r="K234" s="92"/>
      <c r="L234" s="92"/>
      <c r="M234" s="132"/>
      <c r="N234" s="89"/>
    </row>
    <row r="235" spans="1:15" s="232" customFormat="1" ht="16.5" thickBot="1" x14ac:dyDescent="0.25">
      <c r="A235" s="91"/>
      <c r="B235" s="238"/>
      <c r="C235" s="239"/>
      <c r="D235" s="239"/>
      <c r="E235" s="239"/>
      <c r="F235" s="239"/>
      <c r="G235" s="239"/>
      <c r="H235" s="239"/>
      <c r="I235" s="239"/>
      <c r="J235" s="239"/>
      <c r="K235" s="239"/>
      <c r="L235" s="240"/>
      <c r="M235" s="132"/>
      <c r="N235" s="231"/>
    </row>
    <row r="236" spans="1:15" s="232" customFormat="1" ht="11.25" customHeight="1" thickBot="1" x14ac:dyDescent="0.25">
      <c r="A236" s="91"/>
      <c r="B236" s="241"/>
      <c r="C236" s="242"/>
      <c r="D236" s="242"/>
      <c r="E236" s="242"/>
      <c r="F236" s="242"/>
      <c r="G236" s="242"/>
      <c r="H236" s="242"/>
      <c r="I236" s="243"/>
      <c r="J236" s="243"/>
      <c r="K236" s="243"/>
      <c r="L236" s="244"/>
      <c r="M236" s="132"/>
      <c r="N236" s="231"/>
    </row>
    <row r="237" spans="1:15" s="41" customFormat="1" ht="32.25" customHeight="1" thickBot="1" x14ac:dyDescent="0.25">
      <c r="A237" s="280"/>
      <c r="B237" s="141"/>
      <c r="C237" s="245"/>
      <c r="D237" s="94"/>
      <c r="E237" s="331"/>
      <c r="F237" s="331"/>
      <c r="G237" s="339"/>
      <c r="H237" s="340"/>
      <c r="I237" s="624" t="s">
        <v>85</v>
      </c>
      <c r="J237" s="624"/>
      <c r="K237" s="620" t="s">
        <v>140</v>
      </c>
      <c r="L237" s="621"/>
      <c r="M237" s="39"/>
      <c r="N237" s="40"/>
    </row>
    <row r="238" spans="1:15" s="232" customFormat="1" ht="30" customHeight="1" x14ac:dyDescent="0.2">
      <c r="A238" s="65"/>
      <c r="B238" s="108"/>
      <c r="C238" s="350" t="s">
        <v>84</v>
      </c>
      <c r="D238" s="641" t="s">
        <v>91</v>
      </c>
      <c r="E238" s="642"/>
      <c r="F238" s="642"/>
      <c r="G238" s="332"/>
      <c r="H238" s="333"/>
      <c r="I238" s="328">
        <f>K30</f>
        <v>0</v>
      </c>
      <c r="J238" s="343" t="s">
        <v>14</v>
      </c>
      <c r="K238" s="351">
        <f>Hochrechnung!K5</f>
        <v>0</v>
      </c>
      <c r="L238" s="329" t="s">
        <v>83</v>
      </c>
      <c r="M238" s="71"/>
      <c r="N238" s="231"/>
    </row>
    <row r="239" spans="1:15" s="232" customFormat="1" ht="30" customHeight="1" x14ac:dyDescent="0.2">
      <c r="A239" s="65"/>
      <c r="B239" s="108"/>
      <c r="C239" s="336" t="s">
        <v>61</v>
      </c>
      <c r="D239" s="630" t="s">
        <v>90</v>
      </c>
      <c r="E239" s="631"/>
      <c r="F239" s="631"/>
      <c r="G239" s="334"/>
      <c r="H239" s="335"/>
      <c r="I239" s="344">
        <f>K74</f>
        <v>0</v>
      </c>
      <c r="J239" s="345" t="s">
        <v>14</v>
      </c>
      <c r="K239" s="351">
        <f>Hochrechnung!K6</f>
        <v>0</v>
      </c>
      <c r="L239" s="329" t="s">
        <v>83</v>
      </c>
      <c r="M239" s="71"/>
      <c r="N239" s="231"/>
    </row>
    <row r="240" spans="1:15" s="232" customFormat="1" ht="30" customHeight="1" x14ac:dyDescent="0.2">
      <c r="A240" s="65"/>
      <c r="B240" s="108"/>
      <c r="C240" s="246" t="s">
        <v>88</v>
      </c>
      <c r="D240" s="630" t="s">
        <v>141</v>
      </c>
      <c r="E240" s="631"/>
      <c r="F240" s="631"/>
      <c r="G240" s="334"/>
      <c r="H240" s="335"/>
      <c r="I240" s="346">
        <f>K159</f>
        <v>0</v>
      </c>
      <c r="J240" s="347" t="s">
        <v>14</v>
      </c>
      <c r="K240" s="351">
        <f>Hochrechnung!K7</f>
        <v>0</v>
      </c>
      <c r="L240" s="330" t="s">
        <v>83</v>
      </c>
      <c r="M240" s="71"/>
      <c r="N240" s="231"/>
    </row>
    <row r="241" spans="1:14" s="232" customFormat="1" ht="30" customHeight="1" x14ac:dyDescent="0.2">
      <c r="A241" s="65"/>
      <c r="B241" s="108"/>
      <c r="C241" s="246" t="s">
        <v>89</v>
      </c>
      <c r="D241" s="625" t="s">
        <v>98</v>
      </c>
      <c r="E241" s="626"/>
      <c r="F241" s="626"/>
      <c r="G241" s="626"/>
      <c r="H241" s="335"/>
      <c r="I241" s="346">
        <f>K195</f>
        <v>0</v>
      </c>
      <c r="J241" s="347" t="s">
        <v>14</v>
      </c>
      <c r="K241" s="351">
        <f>Hochrechnung!K8</f>
        <v>0</v>
      </c>
      <c r="L241" s="330" t="s">
        <v>83</v>
      </c>
      <c r="M241" s="71"/>
      <c r="N241" s="231"/>
    </row>
    <row r="242" spans="1:14" s="232" customFormat="1" ht="30" customHeight="1" x14ac:dyDescent="0.2">
      <c r="A242" s="65"/>
      <c r="B242" s="108"/>
      <c r="C242" s="342" t="s">
        <v>175</v>
      </c>
      <c r="D242" s="625" t="s">
        <v>178</v>
      </c>
      <c r="E242" s="626"/>
      <c r="F242" s="626"/>
      <c r="G242" s="334"/>
      <c r="H242" s="335"/>
      <c r="I242" s="346">
        <f>K209</f>
        <v>0</v>
      </c>
      <c r="J242" s="347" t="s">
        <v>14</v>
      </c>
      <c r="K242" s="351">
        <f>Hochrechnung!K9</f>
        <v>0</v>
      </c>
      <c r="L242" s="330" t="s">
        <v>83</v>
      </c>
      <c r="M242" s="71"/>
      <c r="N242" s="231"/>
    </row>
    <row r="243" spans="1:14" s="232" customFormat="1" ht="30" customHeight="1" x14ac:dyDescent="0.2">
      <c r="A243" s="65"/>
      <c r="B243" s="108"/>
      <c r="C243" s="342" t="s">
        <v>176</v>
      </c>
      <c r="D243" s="625" t="s">
        <v>180</v>
      </c>
      <c r="E243" s="626"/>
      <c r="F243" s="626"/>
      <c r="G243" s="334"/>
      <c r="H243" s="335"/>
      <c r="I243" s="346">
        <f>K212</f>
        <v>0</v>
      </c>
      <c r="J243" s="347" t="s">
        <v>14</v>
      </c>
      <c r="K243" s="351">
        <f>Hochrechnung!K10</f>
        <v>0</v>
      </c>
      <c r="L243" s="330" t="s">
        <v>83</v>
      </c>
      <c r="M243" s="71"/>
      <c r="N243" s="231"/>
    </row>
    <row r="244" spans="1:14" s="232" customFormat="1" ht="30" customHeight="1" x14ac:dyDescent="0.2">
      <c r="A244" s="65"/>
      <c r="B244" s="108"/>
      <c r="C244" s="341" t="s">
        <v>86</v>
      </c>
      <c r="D244" s="627" t="s">
        <v>92</v>
      </c>
      <c r="E244" s="627"/>
      <c r="F244" s="625"/>
      <c r="G244" s="334"/>
      <c r="H244" s="335"/>
      <c r="I244" s="346">
        <f>K221</f>
        <v>0</v>
      </c>
      <c r="J244" s="347" t="s">
        <v>14</v>
      </c>
      <c r="K244" s="351">
        <f>Hochrechnung!K11</f>
        <v>0</v>
      </c>
      <c r="L244" s="330" t="s">
        <v>83</v>
      </c>
      <c r="M244" s="71"/>
      <c r="N244" s="231"/>
    </row>
    <row r="245" spans="1:14" s="232" customFormat="1" ht="30" customHeight="1" thickBot="1" x14ac:dyDescent="0.25">
      <c r="A245" s="65"/>
      <c r="B245" s="108"/>
      <c r="C245" s="247" t="s">
        <v>87</v>
      </c>
      <c r="D245" s="622" t="s">
        <v>93</v>
      </c>
      <c r="E245" s="622"/>
      <c r="F245" s="623"/>
      <c r="G245" s="337"/>
      <c r="H245" s="338"/>
      <c r="I245" s="348">
        <f>K226</f>
        <v>0</v>
      </c>
      <c r="J245" s="349" t="s">
        <v>14</v>
      </c>
      <c r="K245" s="351">
        <f>Hochrechnung!K12</f>
        <v>0</v>
      </c>
      <c r="L245" s="329" t="s">
        <v>83</v>
      </c>
      <c r="M245" s="71"/>
      <c r="N245" s="231"/>
    </row>
    <row r="246" spans="1:14" s="232" customFormat="1" ht="20.25" customHeight="1" thickBot="1" x14ac:dyDescent="0.25">
      <c r="A246" s="72"/>
      <c r="B246" s="154"/>
      <c r="C246" s="155"/>
      <c r="D246" s="155"/>
      <c r="E246" s="156"/>
      <c r="F246" s="155"/>
      <c r="G246" s="157"/>
      <c r="H246" s="157" t="s">
        <v>119</v>
      </c>
      <c r="I246" s="379">
        <f>SUM(I238:I245)/((E97*192)+(G97*58)+(I97*52)+(K97*63)+G214)</f>
        <v>0</v>
      </c>
      <c r="J246" s="355"/>
      <c r="K246" s="356"/>
      <c r="L246" s="357"/>
      <c r="M246" s="85"/>
      <c r="N246" s="231"/>
    </row>
    <row r="247" spans="1:14" s="232" customFormat="1" ht="12" customHeight="1" x14ac:dyDescent="0.2">
      <c r="A247" s="282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178"/>
      <c r="N247" s="231"/>
    </row>
    <row r="248" spans="1:14" s="90" customFormat="1" ht="17.25" customHeight="1" thickBot="1" x14ac:dyDescent="0.25">
      <c r="A248" s="221" t="s">
        <v>96</v>
      </c>
      <c r="B248" s="222" t="s">
        <v>71</v>
      </c>
      <c r="C248" s="183"/>
      <c r="D248" s="183"/>
      <c r="E248" s="183"/>
      <c r="F248" s="183"/>
      <c r="G248" s="183"/>
      <c r="H248" s="183"/>
      <c r="I248" s="183"/>
      <c r="J248" s="183"/>
      <c r="K248" s="128"/>
      <c r="L248" s="128"/>
      <c r="M248" s="223"/>
      <c r="N248" s="89"/>
    </row>
    <row r="249" spans="1:14" s="14" customFormat="1" ht="27" customHeight="1" thickBot="1" x14ac:dyDescent="0.25">
      <c r="A249" s="127"/>
      <c r="B249" s="73"/>
      <c r="C249" s="73"/>
      <c r="D249" s="73"/>
      <c r="E249" s="124"/>
      <c r="F249" s="225"/>
      <c r="G249" s="73"/>
      <c r="I249" s="77"/>
      <c r="J249" s="77" t="s">
        <v>97</v>
      </c>
      <c r="K249" s="358">
        <f>SUM(K238:K245)</f>
        <v>0</v>
      </c>
      <c r="L249" s="359" t="s">
        <v>83</v>
      </c>
      <c r="M249" s="598"/>
      <c r="N249" s="67"/>
    </row>
    <row r="250" spans="1:14" s="14" customFormat="1" ht="27" customHeight="1" x14ac:dyDescent="0.2">
      <c r="A250" s="475"/>
      <c r="B250" s="476"/>
      <c r="C250" s="476"/>
      <c r="D250" s="476"/>
      <c r="E250" s="477"/>
      <c r="F250" s="478"/>
      <c r="G250" s="476"/>
      <c r="H250" s="68"/>
      <c r="I250" s="125"/>
      <c r="J250" s="125"/>
      <c r="K250" s="479"/>
      <c r="L250" s="480"/>
      <c r="M250" s="84"/>
      <c r="N250" s="67"/>
    </row>
    <row r="251" spans="1:14" s="90" customFormat="1" ht="17.25" customHeight="1" x14ac:dyDescent="0.2">
      <c r="A251" s="221"/>
      <c r="B251" s="222" t="s">
        <v>161</v>
      </c>
      <c r="C251" s="183"/>
      <c r="D251" s="183"/>
      <c r="E251" s="183"/>
      <c r="F251" s="183"/>
      <c r="G251" s="183"/>
      <c r="H251" s="183"/>
      <c r="I251" s="183"/>
      <c r="J251" s="183"/>
      <c r="K251" s="128"/>
      <c r="L251" s="128"/>
      <c r="M251" s="223"/>
      <c r="N251" s="89"/>
    </row>
    <row r="252" spans="1:14" s="90" customFormat="1" ht="17.25" customHeight="1" thickBot="1" x14ac:dyDescent="0.25">
      <c r="A252" s="474"/>
      <c r="B252" s="234"/>
      <c r="C252" s="92"/>
      <c r="D252" s="92"/>
      <c r="E252" s="92"/>
      <c r="F252" s="92"/>
      <c r="G252" s="92"/>
      <c r="H252" s="92"/>
      <c r="I252" s="92"/>
      <c r="J252" s="92"/>
      <c r="K252" s="92"/>
      <c r="L252" s="254"/>
      <c r="M252" s="502"/>
      <c r="N252" s="89"/>
    </row>
    <row r="253" spans="1:14" s="232" customFormat="1" ht="18.75" customHeight="1" thickBot="1" x14ac:dyDescent="0.25">
      <c r="A253" s="254"/>
      <c r="B253" s="11"/>
      <c r="C253" s="11"/>
      <c r="D253" s="638" t="s">
        <v>160</v>
      </c>
      <c r="E253" s="637" t="s">
        <v>187</v>
      </c>
      <c r="F253" s="637" t="s">
        <v>188</v>
      </c>
      <c r="G253" s="637"/>
      <c r="H253" s="11"/>
      <c r="I253" s="11"/>
      <c r="J253" s="11"/>
      <c r="K253" s="11"/>
      <c r="L253" s="327"/>
      <c r="M253" s="254"/>
      <c r="N253" s="231"/>
    </row>
    <row r="254" spans="1:14" s="232" customFormat="1" ht="69" customHeight="1" thickBot="1" x14ac:dyDescent="0.25">
      <c r="A254" s="254"/>
      <c r="B254" s="11"/>
      <c r="C254" s="11"/>
      <c r="D254" s="638"/>
      <c r="E254" s="638"/>
      <c r="F254" s="637"/>
      <c r="G254" s="637"/>
      <c r="H254" s="11"/>
      <c r="I254" s="29" t="e">
        <f>IF(E258="nein","Achtung: gesetzliche Vorgaben nicht erfüllt","")</f>
        <v>#DIV/0!</v>
      </c>
      <c r="J254" s="11"/>
      <c r="K254" s="11"/>
      <c r="L254" s="327"/>
      <c r="M254" s="254"/>
      <c r="N254" s="231"/>
    </row>
    <row r="255" spans="1:14" s="232" customFormat="1" ht="18.75" customHeight="1" thickBot="1" x14ac:dyDescent="0.25">
      <c r="A255" s="254"/>
      <c r="B255" s="11"/>
      <c r="C255" s="11"/>
      <c r="D255" s="471">
        <f>H22+H23+H24+H25+H26+H27+H28+H29</f>
        <v>0</v>
      </c>
      <c r="E255" s="471">
        <f>H26+H27+H28+H29</f>
        <v>0</v>
      </c>
      <c r="F255" s="632">
        <f>H28+H29</f>
        <v>0</v>
      </c>
      <c r="G255" s="632"/>
      <c r="H255" s="11"/>
      <c r="I255" s="29" t="e">
        <f>IF(F258="nein","Achtung: gesetzliche Vorgaben nicht erfüllt","")</f>
        <v>#DIV/0!</v>
      </c>
      <c r="J255" s="11"/>
      <c r="K255" s="11"/>
      <c r="L255" s="327"/>
      <c r="M255" s="254"/>
      <c r="N255" s="231"/>
    </row>
    <row r="256" spans="1:14" s="232" customFormat="1" ht="95.25" customHeight="1" thickBot="1" x14ac:dyDescent="0.25">
      <c r="A256" s="254"/>
      <c r="B256" s="11"/>
      <c r="C256" s="11"/>
      <c r="D256" s="503" t="s">
        <v>183</v>
      </c>
      <c r="E256" s="511" t="s">
        <v>189</v>
      </c>
      <c r="F256" s="634" t="s">
        <v>190</v>
      </c>
      <c r="G256" s="635"/>
      <c r="H256" s="11"/>
      <c r="J256" s="11"/>
      <c r="M256" s="254"/>
      <c r="N256" s="231"/>
    </row>
    <row r="257" spans="1:14" s="232" customFormat="1" ht="18.75" customHeight="1" thickBot="1" x14ac:dyDescent="0.25">
      <c r="A257" s="254"/>
      <c r="B257" s="11"/>
      <c r="C257" s="11"/>
      <c r="D257" s="472" t="s">
        <v>182</v>
      </c>
      <c r="E257" s="473" t="e">
        <f>E255/D255</f>
        <v>#DIV/0!</v>
      </c>
      <c r="F257" s="633" t="e">
        <f>F255/(D255*0.45)</f>
        <v>#DIV/0!</v>
      </c>
      <c r="G257" s="633"/>
      <c r="H257" s="11"/>
      <c r="I257" s="508"/>
      <c r="J257" s="509"/>
      <c r="K257" s="510"/>
      <c r="L257" s="327"/>
      <c r="M257" s="254"/>
      <c r="N257" s="231"/>
    </row>
    <row r="258" spans="1:14" s="232" customFormat="1" ht="18.75" customHeight="1" thickBot="1" x14ac:dyDescent="0.25">
      <c r="A258" s="254"/>
      <c r="B258" s="11"/>
      <c r="C258" s="11"/>
      <c r="D258" s="472" t="s">
        <v>184</v>
      </c>
      <c r="E258" s="501" t="e">
        <f>IF(E257&gt;44.99%,"ja","nein")</f>
        <v>#DIV/0!</v>
      </c>
      <c r="F258" s="633" t="e">
        <f>IF(F257&gt;49.99%,"ja","nein")</f>
        <v>#DIV/0!</v>
      </c>
      <c r="G258" s="633"/>
      <c r="H258" s="11"/>
      <c r="J258" s="29"/>
      <c r="K258" s="510"/>
      <c r="L258" s="361"/>
      <c r="M258" s="254"/>
      <c r="N258" s="231"/>
    </row>
    <row r="259" spans="1:14" s="232" customFormat="1" ht="18.75" customHeight="1" x14ac:dyDescent="0.2">
      <c r="A259" s="254"/>
      <c r="B259" s="11"/>
      <c r="C259" s="11"/>
      <c r="D259" s="84"/>
      <c r="E259" s="470"/>
      <c r="F259" s="84"/>
      <c r="G259" s="470"/>
      <c r="H259" s="11"/>
      <c r="J259" s="29"/>
      <c r="K259" s="29"/>
      <c r="L259" s="29"/>
      <c r="M259" s="254"/>
      <c r="N259" s="231"/>
    </row>
    <row r="260" spans="1:14" s="232" customFormat="1" ht="18.75" customHeight="1" x14ac:dyDescent="0.2">
      <c r="A260" s="254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254"/>
      <c r="N260" s="231"/>
    </row>
    <row r="261" spans="1:14" s="252" customFormat="1" ht="19.5" customHeight="1" x14ac:dyDescent="0.35">
      <c r="A261" s="28" t="s">
        <v>95</v>
      </c>
      <c r="B261" s="248"/>
      <c r="C261" s="249" t="s">
        <v>63</v>
      </c>
      <c r="D261" s="250"/>
      <c r="E261" s="250"/>
      <c r="F261" s="250"/>
      <c r="G261" s="250"/>
      <c r="H261" s="250"/>
      <c r="I261" s="250"/>
      <c r="J261" s="250"/>
      <c r="K261" s="250"/>
      <c r="L261" s="250"/>
      <c r="M261" s="28"/>
      <c r="N261" s="251"/>
    </row>
    <row r="262" spans="1:14" s="22" customFormat="1" ht="5.25" customHeight="1" x14ac:dyDescent="0.25">
      <c r="A262" s="26"/>
      <c r="B262" s="23"/>
      <c r="C262" s="29"/>
      <c r="D262" s="24"/>
      <c r="E262" s="24"/>
      <c r="F262" s="24"/>
      <c r="G262" s="24"/>
      <c r="H262" s="24"/>
      <c r="I262" s="24"/>
      <c r="J262" s="24"/>
      <c r="K262" s="24"/>
      <c r="L262" s="24"/>
      <c r="M262" s="26"/>
      <c r="N262" s="27"/>
    </row>
    <row r="263" spans="1:14" s="365" customFormat="1" ht="18.75" customHeight="1" x14ac:dyDescent="0.25">
      <c r="A263" s="364"/>
      <c r="B263" s="363"/>
      <c r="C263" s="360" t="s">
        <v>199</v>
      </c>
      <c r="D263" s="361"/>
      <c r="E263" s="361"/>
      <c r="F263" s="361"/>
      <c r="G263" s="361"/>
      <c r="H263" s="361"/>
      <c r="I263" s="361"/>
      <c r="J263" s="361"/>
      <c r="K263" s="361"/>
      <c r="L263" s="361"/>
      <c r="M263" s="364"/>
      <c r="N263" s="258"/>
    </row>
    <row r="264" spans="1:14" s="259" customFormat="1" ht="14.25" customHeight="1" x14ac:dyDescent="0.25">
      <c r="A264" s="255"/>
      <c r="B264" s="257"/>
      <c r="C264" s="257"/>
      <c r="D264" s="257"/>
      <c r="E264" s="257"/>
      <c r="F264" s="257"/>
      <c r="G264" s="257"/>
      <c r="H264" s="257"/>
      <c r="I264" s="257"/>
      <c r="J264" s="257"/>
      <c r="K264" s="257"/>
      <c r="L264" s="257"/>
      <c r="M264" s="255"/>
      <c r="N264" s="258"/>
    </row>
    <row r="265" spans="1:14" s="259" customFormat="1" ht="12.75" hidden="1" customHeight="1" x14ac:dyDescent="0.3">
      <c r="A265" s="260"/>
      <c r="B265" s="256"/>
      <c r="C265" s="261" t="s">
        <v>64</v>
      </c>
      <c r="D265" s="262"/>
      <c r="E265" s="263"/>
      <c r="F265" s="263"/>
      <c r="G265" s="263"/>
      <c r="H265" s="263"/>
      <c r="I265" s="263"/>
      <c r="J265" s="264"/>
      <c r="K265" s="264"/>
      <c r="L265" s="265"/>
      <c r="M265" s="260"/>
      <c r="N265" s="258"/>
    </row>
    <row r="266" spans="1:14" s="271" customFormat="1" ht="12.75" hidden="1" customHeight="1" x14ac:dyDescent="0.2">
      <c r="A266" s="266"/>
      <c r="B266" s="267"/>
      <c r="C266" s="268"/>
      <c r="D266" s="269"/>
      <c r="E266" s="269"/>
      <c r="F266" s="269"/>
      <c r="G266" s="269"/>
      <c r="H266" s="269"/>
      <c r="I266" s="269"/>
      <c r="J266" s="84"/>
      <c r="K266" s="84"/>
      <c r="L266" s="85"/>
      <c r="M266" s="266"/>
      <c r="N266" s="270"/>
    </row>
    <row r="267" spans="1:14" s="271" customFormat="1" ht="12.75" hidden="1" customHeight="1" x14ac:dyDescent="0.2">
      <c r="A267" s="266"/>
      <c r="B267" s="267"/>
      <c r="C267" s="268"/>
      <c r="D267" s="269"/>
      <c r="E267" s="269"/>
      <c r="F267" s="269"/>
      <c r="G267" s="269"/>
      <c r="H267" s="269"/>
      <c r="I267" s="269"/>
      <c r="J267" s="84"/>
      <c r="K267" s="84"/>
      <c r="L267" s="85"/>
      <c r="M267" s="266"/>
      <c r="N267" s="270"/>
    </row>
    <row r="268" spans="1:14" s="271" customFormat="1" ht="12.75" hidden="1" customHeight="1" x14ac:dyDescent="0.2">
      <c r="A268" s="266"/>
      <c r="B268" s="267"/>
      <c r="C268" s="268"/>
      <c r="D268" s="269"/>
      <c r="E268" s="269"/>
      <c r="F268" s="269"/>
      <c r="G268" s="269"/>
      <c r="H268" s="269"/>
      <c r="I268" s="269"/>
      <c r="J268" s="84"/>
      <c r="K268" s="84"/>
      <c r="L268" s="85"/>
      <c r="M268" s="266"/>
      <c r="N268" s="270"/>
    </row>
    <row r="269" spans="1:14" s="271" customFormat="1" ht="12.75" hidden="1" customHeight="1" x14ac:dyDescent="0.2">
      <c r="A269" s="266"/>
      <c r="B269" s="267"/>
      <c r="C269" s="268"/>
      <c r="D269" s="269"/>
      <c r="E269" s="269"/>
      <c r="F269" s="269"/>
      <c r="G269" s="269"/>
      <c r="H269" s="269"/>
      <c r="I269" s="269"/>
      <c r="J269" s="84"/>
      <c r="K269" s="84"/>
      <c r="L269" s="85"/>
      <c r="M269" s="266"/>
      <c r="N269" s="270"/>
    </row>
    <row r="270" spans="1:14" s="271" customFormat="1" ht="12.75" hidden="1" customHeight="1" x14ac:dyDescent="0.2">
      <c r="A270" s="266"/>
      <c r="B270" s="267"/>
      <c r="C270" s="268"/>
      <c r="D270" s="269"/>
      <c r="E270" s="269"/>
      <c r="F270" s="269"/>
      <c r="G270" s="269"/>
      <c r="H270" s="269"/>
      <c r="I270" s="269"/>
      <c r="J270" s="84"/>
      <c r="K270" s="84"/>
      <c r="L270" s="85"/>
      <c r="M270" s="266"/>
      <c r="N270" s="270"/>
    </row>
    <row r="271" spans="1:14" s="271" customFormat="1" ht="12.75" hidden="1" customHeight="1" x14ac:dyDescent="0.2">
      <c r="A271" s="266"/>
      <c r="B271" s="267"/>
      <c r="C271" s="268"/>
      <c r="D271" s="269"/>
      <c r="E271" s="269"/>
      <c r="F271" s="269"/>
      <c r="G271" s="269"/>
      <c r="H271" s="269"/>
      <c r="I271" s="269"/>
      <c r="J271" s="84"/>
      <c r="K271" s="84"/>
      <c r="L271" s="85"/>
      <c r="M271" s="266"/>
      <c r="N271" s="270"/>
    </row>
    <row r="272" spans="1:14" s="271" customFormat="1" ht="12.75" hidden="1" customHeight="1" x14ac:dyDescent="0.2">
      <c r="A272" s="266"/>
      <c r="B272" s="267"/>
      <c r="C272" s="268"/>
      <c r="D272" s="269"/>
      <c r="E272" s="269"/>
      <c r="F272" s="269"/>
      <c r="G272" s="269"/>
      <c r="H272" s="269"/>
      <c r="I272" s="269"/>
      <c r="J272" s="84"/>
      <c r="K272" s="84"/>
      <c r="L272" s="85"/>
      <c r="M272" s="266"/>
      <c r="N272" s="270"/>
    </row>
    <row r="273" spans="1:14" s="271" customFormat="1" ht="12.75" hidden="1" customHeight="1" x14ac:dyDescent="0.2">
      <c r="A273" s="266"/>
      <c r="B273" s="267"/>
      <c r="C273" s="268"/>
      <c r="D273" s="269"/>
      <c r="E273" s="269"/>
      <c r="F273" s="269"/>
      <c r="G273" s="269"/>
      <c r="H273" s="269"/>
      <c r="I273" s="269"/>
      <c r="J273" s="84"/>
      <c r="K273" s="84"/>
      <c r="L273" s="85"/>
      <c r="M273" s="266"/>
      <c r="N273" s="270"/>
    </row>
    <row r="274" spans="1:14" s="271" customFormat="1" ht="12.75" hidden="1" customHeight="1" x14ac:dyDescent="0.2">
      <c r="A274" s="266"/>
      <c r="B274" s="267"/>
      <c r="C274" s="268"/>
      <c r="D274" s="269"/>
      <c r="E274" s="269"/>
      <c r="F274" s="269"/>
      <c r="G274" s="269"/>
      <c r="H274" s="269"/>
      <c r="I274" s="269"/>
      <c r="J274" s="84"/>
      <c r="K274" s="84"/>
      <c r="L274" s="85"/>
      <c r="M274" s="266"/>
      <c r="N274" s="270"/>
    </row>
    <row r="275" spans="1:14" s="271" customFormat="1" ht="12.75" hidden="1" customHeight="1" x14ac:dyDescent="0.2">
      <c r="A275" s="266"/>
      <c r="B275" s="267"/>
      <c r="C275" s="268"/>
      <c r="D275" s="269"/>
      <c r="E275" s="269"/>
      <c r="F275" s="269"/>
      <c r="G275" s="269"/>
      <c r="H275" s="269"/>
      <c r="I275" s="269"/>
      <c r="J275" s="84"/>
      <c r="K275" s="84"/>
      <c r="L275" s="85"/>
      <c r="M275" s="266"/>
      <c r="N275" s="270"/>
    </row>
    <row r="276" spans="1:14" s="271" customFormat="1" ht="12.75" hidden="1" customHeight="1" x14ac:dyDescent="0.2">
      <c r="A276" s="266"/>
      <c r="B276" s="267"/>
      <c r="C276" s="268"/>
      <c r="D276" s="269"/>
      <c r="E276" s="269"/>
      <c r="F276" s="269"/>
      <c r="G276" s="269"/>
      <c r="H276" s="269"/>
      <c r="I276" s="269"/>
      <c r="J276" s="84"/>
      <c r="K276" s="84"/>
      <c r="L276" s="85"/>
      <c r="M276" s="266"/>
      <c r="N276" s="270"/>
    </row>
    <row r="277" spans="1:14" s="271" customFormat="1" ht="12.75" hidden="1" customHeight="1" x14ac:dyDescent="0.2">
      <c r="A277" s="266"/>
      <c r="B277" s="267"/>
      <c r="C277" s="268"/>
      <c r="D277" s="269"/>
      <c r="E277" s="269"/>
      <c r="F277" s="269"/>
      <c r="G277" s="269"/>
      <c r="H277" s="269"/>
      <c r="I277" s="269"/>
      <c r="J277" s="84"/>
      <c r="K277" s="84"/>
      <c r="L277" s="85"/>
      <c r="M277" s="266"/>
      <c r="N277" s="270"/>
    </row>
    <row r="278" spans="1:14" s="271" customFormat="1" ht="12.75" hidden="1" customHeight="1" x14ac:dyDescent="0.2">
      <c r="A278" s="266"/>
      <c r="B278" s="267"/>
      <c r="C278" s="268"/>
      <c r="D278" s="269"/>
      <c r="E278" s="269"/>
      <c r="F278" s="269"/>
      <c r="G278" s="269"/>
      <c r="H278" s="269"/>
      <c r="I278" s="269"/>
      <c r="J278" s="84"/>
      <c r="K278" s="84"/>
      <c r="L278" s="85"/>
      <c r="M278" s="266"/>
      <c r="N278" s="270"/>
    </row>
    <row r="279" spans="1:14" s="271" customFormat="1" ht="12.75" hidden="1" customHeight="1" x14ac:dyDescent="0.2">
      <c r="A279" s="266"/>
      <c r="B279" s="267"/>
      <c r="C279" s="272"/>
      <c r="D279" s="273"/>
      <c r="E279" s="273"/>
      <c r="F279" s="273"/>
      <c r="G279" s="273"/>
      <c r="H279" s="273"/>
      <c r="I279" s="273"/>
      <c r="J279" s="82"/>
      <c r="K279" s="82"/>
      <c r="L279" s="217"/>
      <c r="M279" s="266"/>
      <c r="N279" s="270"/>
    </row>
    <row r="280" spans="1:14" s="277" customFormat="1" ht="19.5" customHeight="1" x14ac:dyDescent="0.35">
      <c r="A280" s="28" t="s">
        <v>62</v>
      </c>
      <c r="B280" s="248"/>
      <c r="C280" s="249" t="s">
        <v>65</v>
      </c>
      <c r="D280" s="274"/>
      <c r="E280" s="274"/>
      <c r="F280" s="274"/>
      <c r="G280" s="274"/>
      <c r="H280" s="274"/>
      <c r="I280" s="274"/>
      <c r="J280" s="274"/>
      <c r="K280" s="274"/>
      <c r="L280" s="274"/>
      <c r="M280" s="275"/>
      <c r="N280" s="276"/>
    </row>
    <row r="281" spans="1:14" s="259" customFormat="1" ht="6.75" customHeight="1" x14ac:dyDescent="0.25">
      <c r="A281" s="255"/>
      <c r="B281" s="257"/>
      <c r="C281" s="257"/>
      <c r="D281" s="257"/>
      <c r="E281" s="257"/>
      <c r="F281" s="257"/>
      <c r="G281" s="257"/>
      <c r="H281" s="257"/>
      <c r="I281" s="257"/>
      <c r="J281" s="257"/>
      <c r="K281" s="257"/>
      <c r="L281" s="257"/>
      <c r="M281" s="255"/>
      <c r="N281" s="258"/>
    </row>
    <row r="282" spans="1:14" s="259" customFormat="1" ht="19.5" customHeight="1" x14ac:dyDescent="0.25">
      <c r="A282" s="255"/>
      <c r="B282" s="257"/>
      <c r="C282" s="253" t="s">
        <v>66</v>
      </c>
      <c r="D282" s="257"/>
      <c r="E282" s="257"/>
      <c r="F282" s="257"/>
      <c r="G282" s="257"/>
      <c r="H282" s="257"/>
      <c r="I282" s="257"/>
      <c r="J282" s="257"/>
      <c r="K282" s="257"/>
      <c r="L282" s="257"/>
      <c r="M282" s="255"/>
      <c r="N282" s="258"/>
    </row>
    <row r="283" spans="1:14" s="256" customFormat="1" ht="19.5" customHeight="1" x14ac:dyDescent="0.2">
      <c r="A283" s="253"/>
      <c r="B283" s="257"/>
      <c r="C283" s="278" t="s">
        <v>67</v>
      </c>
      <c r="D283" s="257"/>
      <c r="E283" s="257"/>
      <c r="F283" s="257"/>
      <c r="G283" s="257"/>
      <c r="H283" s="257"/>
      <c r="I283" s="257"/>
      <c r="J283" s="257"/>
      <c r="K283" s="257"/>
      <c r="L283" s="257"/>
      <c r="M283" s="253"/>
      <c r="N283" s="279"/>
    </row>
    <row r="284" spans="1:14" s="256" customFormat="1" ht="19.5" customHeight="1" x14ac:dyDescent="0.2">
      <c r="A284" s="253"/>
      <c r="B284" s="257"/>
      <c r="C284" s="278"/>
      <c r="D284" s="257"/>
      <c r="E284" s="257"/>
      <c r="F284" s="257"/>
      <c r="G284" s="257"/>
      <c r="H284" s="257"/>
      <c r="I284" s="257"/>
      <c r="J284" s="257"/>
      <c r="K284" s="257"/>
      <c r="L284" s="257"/>
      <c r="M284" s="253"/>
      <c r="N284" s="279"/>
    </row>
    <row r="285" spans="1:14" s="363" customFormat="1" ht="41.25" customHeight="1" x14ac:dyDescent="0.2">
      <c r="A285" s="360"/>
      <c r="B285" s="361"/>
      <c r="C285" s="362"/>
      <c r="D285" s="629"/>
      <c r="E285" s="629"/>
      <c r="F285" s="629"/>
      <c r="G285" s="629"/>
      <c r="H285" s="629"/>
      <c r="I285" s="629"/>
      <c r="J285" s="629"/>
      <c r="K285" s="629"/>
      <c r="L285" s="361"/>
      <c r="M285" s="360"/>
      <c r="N285" s="279"/>
    </row>
    <row r="286" spans="1:14" s="232" customFormat="1" ht="18" x14ac:dyDescent="0.2">
      <c r="A286" s="229"/>
      <c r="B286" s="11"/>
      <c r="C286" s="284"/>
      <c r="D286" s="628"/>
      <c r="E286" s="628"/>
      <c r="F286" s="628"/>
      <c r="G286" s="628"/>
      <c r="H286" s="628"/>
      <c r="I286" s="628"/>
      <c r="J286" s="628"/>
      <c r="K286" s="628"/>
      <c r="L286" s="11"/>
      <c r="M286" s="229"/>
      <c r="N286" s="231"/>
    </row>
    <row r="287" spans="1:14" s="232" customFormat="1" x14ac:dyDescent="0.2">
      <c r="A287" s="229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229"/>
      <c r="N287" s="231"/>
    </row>
    <row r="288" spans="1:14" s="232" customFormat="1" x14ac:dyDescent="0.2">
      <c r="A288" s="229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229"/>
      <c r="N288" s="231"/>
    </row>
    <row r="289" spans="1:14" s="232" customFormat="1" x14ac:dyDescent="0.2">
      <c r="A289" s="229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229"/>
      <c r="N289" s="231"/>
    </row>
    <row r="290" spans="1:14" s="232" customFormat="1" x14ac:dyDescent="0.2">
      <c r="A290" s="229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229"/>
      <c r="N290" s="231"/>
    </row>
    <row r="291" spans="1:14" s="232" customFormat="1" x14ac:dyDescent="0.2">
      <c r="A291" s="229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229"/>
      <c r="N291" s="231"/>
    </row>
    <row r="292" spans="1:14" s="232" customFormat="1" x14ac:dyDescent="0.2">
      <c r="A292" s="229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229"/>
      <c r="N292" s="231"/>
    </row>
    <row r="293" spans="1:14" s="232" customFormat="1" x14ac:dyDescent="0.2">
      <c r="A293" s="229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229"/>
      <c r="N293" s="231"/>
    </row>
    <row r="294" spans="1:14" s="232" customFormat="1" x14ac:dyDescent="0.2">
      <c r="A294" s="229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229"/>
      <c r="N294" s="231"/>
    </row>
    <row r="295" spans="1:14" s="232" customFormat="1" x14ac:dyDescent="0.2">
      <c r="A295" s="229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229"/>
      <c r="N295" s="231"/>
    </row>
    <row r="296" spans="1:14" s="232" customFormat="1" x14ac:dyDescent="0.2">
      <c r="A296" s="229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229"/>
      <c r="N296" s="231"/>
    </row>
    <row r="297" spans="1:14" s="232" customFormat="1" x14ac:dyDescent="0.2">
      <c r="A297" s="229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229"/>
      <c r="N297" s="231"/>
    </row>
    <row r="298" spans="1:14" s="232" customFormat="1" x14ac:dyDescent="0.2">
      <c r="A298" s="229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229"/>
      <c r="N298" s="231"/>
    </row>
    <row r="299" spans="1:14" s="232" customFormat="1" x14ac:dyDescent="0.2">
      <c r="A299" s="229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229"/>
      <c r="N299" s="231"/>
    </row>
    <row r="300" spans="1:14" s="232" customFormat="1" x14ac:dyDescent="0.2">
      <c r="A300" s="229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229"/>
      <c r="N300" s="231"/>
    </row>
    <row r="301" spans="1:14" s="232" customFormat="1" x14ac:dyDescent="0.2">
      <c r="A301" s="229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229"/>
      <c r="N301" s="231"/>
    </row>
    <row r="302" spans="1:14" s="232" customFormat="1" x14ac:dyDescent="0.2">
      <c r="A302" s="229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229"/>
      <c r="N302" s="231"/>
    </row>
    <row r="303" spans="1:14" s="232" customFormat="1" x14ac:dyDescent="0.2">
      <c r="A303" s="229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229"/>
      <c r="N303" s="231"/>
    </row>
    <row r="304" spans="1:14" s="232" customFormat="1" x14ac:dyDescent="0.2">
      <c r="A304" s="229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229"/>
      <c r="N304" s="231"/>
    </row>
    <row r="305" spans="1:14" s="232" customFormat="1" x14ac:dyDescent="0.2">
      <c r="A305" s="229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229"/>
      <c r="N305" s="231"/>
    </row>
    <row r="306" spans="1:14" s="232" customFormat="1" x14ac:dyDescent="0.2">
      <c r="A306" s="229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229"/>
      <c r="N306" s="231"/>
    </row>
    <row r="307" spans="1:14" s="232" customFormat="1" x14ac:dyDescent="0.2">
      <c r="A307" s="229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229"/>
      <c r="N307" s="231"/>
    </row>
    <row r="308" spans="1:14" s="232" customFormat="1" x14ac:dyDescent="0.2">
      <c r="A308" s="229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229"/>
      <c r="N308" s="231"/>
    </row>
    <row r="309" spans="1:14" s="232" customFormat="1" x14ac:dyDescent="0.2">
      <c r="A309" s="229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229"/>
      <c r="N309" s="231"/>
    </row>
    <row r="310" spans="1:14" s="232" customFormat="1" x14ac:dyDescent="0.2">
      <c r="A310" s="229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229"/>
      <c r="N310" s="231"/>
    </row>
    <row r="311" spans="1:14" s="232" customFormat="1" x14ac:dyDescent="0.2">
      <c r="A311" s="229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229"/>
      <c r="N311" s="231"/>
    </row>
    <row r="312" spans="1:14" s="232" customFormat="1" x14ac:dyDescent="0.2">
      <c r="A312" s="229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229"/>
      <c r="N312" s="231"/>
    </row>
    <row r="313" spans="1:14" s="232" customFormat="1" x14ac:dyDescent="0.2">
      <c r="A313" s="229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229"/>
      <c r="N313" s="231"/>
    </row>
    <row r="314" spans="1:14" s="232" customFormat="1" x14ac:dyDescent="0.2">
      <c r="A314" s="229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229"/>
      <c r="N314" s="231"/>
    </row>
    <row r="315" spans="1:14" s="232" customFormat="1" x14ac:dyDescent="0.2">
      <c r="A315" s="229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229"/>
      <c r="N315" s="231"/>
    </row>
    <row r="316" spans="1:14" s="232" customFormat="1" x14ac:dyDescent="0.2">
      <c r="A316" s="229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229"/>
      <c r="N316" s="231"/>
    </row>
    <row r="317" spans="1:14" s="232" customFormat="1" x14ac:dyDescent="0.2">
      <c r="A317" s="229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229"/>
      <c r="N317" s="231"/>
    </row>
    <row r="318" spans="1:14" s="232" customFormat="1" x14ac:dyDescent="0.2">
      <c r="A318" s="229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229"/>
      <c r="N318" s="231"/>
    </row>
    <row r="319" spans="1:14" s="232" customFormat="1" x14ac:dyDescent="0.2">
      <c r="A319" s="229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229"/>
      <c r="N319" s="231"/>
    </row>
    <row r="320" spans="1:14" s="232" customFormat="1" x14ac:dyDescent="0.2">
      <c r="A320" s="229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229"/>
      <c r="N320" s="231"/>
    </row>
    <row r="321" spans="1:14" s="232" customFormat="1" x14ac:dyDescent="0.2">
      <c r="A321" s="229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229"/>
      <c r="N321" s="231"/>
    </row>
    <row r="322" spans="1:14" s="232" customFormat="1" x14ac:dyDescent="0.2">
      <c r="A322" s="229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229"/>
      <c r="N322" s="231"/>
    </row>
    <row r="323" spans="1:14" s="232" customFormat="1" x14ac:dyDescent="0.2">
      <c r="A323" s="229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229"/>
      <c r="N323" s="231"/>
    </row>
    <row r="324" spans="1:14" s="232" customFormat="1" x14ac:dyDescent="0.2">
      <c r="A324" s="229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229"/>
      <c r="N324" s="231"/>
    </row>
    <row r="325" spans="1:14" s="232" customFormat="1" x14ac:dyDescent="0.2">
      <c r="A325" s="229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229"/>
      <c r="N325" s="231"/>
    </row>
    <row r="326" spans="1:14" s="232" customFormat="1" x14ac:dyDescent="0.2">
      <c r="A326" s="229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29"/>
      <c r="N326" s="231"/>
    </row>
    <row r="327" spans="1:14" s="232" customFormat="1" x14ac:dyDescent="0.2">
      <c r="A327" s="229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29"/>
      <c r="N327" s="231"/>
    </row>
    <row r="328" spans="1:14" s="232" customFormat="1" x14ac:dyDescent="0.2">
      <c r="A328" s="229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29"/>
      <c r="N328" s="231"/>
    </row>
    <row r="329" spans="1:14" s="232" customFormat="1" x14ac:dyDescent="0.2">
      <c r="A329" s="229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29"/>
      <c r="N329" s="231"/>
    </row>
    <row r="330" spans="1:14" s="232" customFormat="1" x14ac:dyDescent="0.2">
      <c r="A330" s="229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29"/>
      <c r="N330" s="231"/>
    </row>
    <row r="331" spans="1:14" s="232" customFormat="1" x14ac:dyDescent="0.2">
      <c r="A331" s="229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29"/>
      <c r="N331" s="231"/>
    </row>
    <row r="332" spans="1:14" s="232" customFormat="1" x14ac:dyDescent="0.2">
      <c r="A332" s="229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29"/>
      <c r="N332" s="231"/>
    </row>
    <row r="333" spans="1:14" s="232" customFormat="1" x14ac:dyDescent="0.2">
      <c r="A333" s="229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29"/>
      <c r="N333" s="231"/>
    </row>
    <row r="334" spans="1:14" s="232" customFormat="1" x14ac:dyDescent="0.2">
      <c r="A334" s="229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29"/>
      <c r="N334" s="231"/>
    </row>
    <row r="335" spans="1:14" s="232" customFormat="1" x14ac:dyDescent="0.2">
      <c r="A335" s="229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29"/>
      <c r="N335" s="231"/>
    </row>
    <row r="336" spans="1:14" s="232" customFormat="1" x14ac:dyDescent="0.2">
      <c r="A336" s="229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29"/>
      <c r="N336" s="231"/>
    </row>
    <row r="337" spans="1:14" s="232" customFormat="1" x14ac:dyDescent="0.2">
      <c r="A337" s="229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29"/>
      <c r="N337" s="231"/>
    </row>
    <row r="338" spans="1:14" s="232" customFormat="1" x14ac:dyDescent="0.2">
      <c r="A338" s="229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29"/>
      <c r="N338" s="231"/>
    </row>
    <row r="339" spans="1:14" s="232" customFormat="1" x14ac:dyDescent="0.2">
      <c r="A339" s="229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29"/>
      <c r="N339" s="231"/>
    </row>
    <row r="340" spans="1:14" s="232" customFormat="1" x14ac:dyDescent="0.2">
      <c r="A340" s="229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29"/>
      <c r="N340" s="231"/>
    </row>
    <row r="341" spans="1:14" s="232" customFormat="1" x14ac:dyDescent="0.2">
      <c r="A341" s="229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29"/>
      <c r="N341" s="231"/>
    </row>
    <row r="342" spans="1:14" s="232" customFormat="1" x14ac:dyDescent="0.2">
      <c r="A342" s="229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29"/>
      <c r="N342" s="231"/>
    </row>
    <row r="343" spans="1:14" s="232" customFormat="1" x14ac:dyDescent="0.2">
      <c r="A343" s="229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29"/>
      <c r="N343" s="231"/>
    </row>
    <row r="344" spans="1:14" s="232" customFormat="1" x14ac:dyDescent="0.2">
      <c r="A344" s="229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29"/>
      <c r="N344" s="231"/>
    </row>
    <row r="345" spans="1:14" s="232" customFormat="1" x14ac:dyDescent="0.2">
      <c r="A345" s="229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29"/>
      <c r="N345" s="231"/>
    </row>
    <row r="346" spans="1:14" s="232" customFormat="1" x14ac:dyDescent="0.2">
      <c r="A346" s="229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29"/>
      <c r="N346" s="231"/>
    </row>
    <row r="347" spans="1:14" s="232" customFormat="1" x14ac:dyDescent="0.2">
      <c r="A347" s="229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29"/>
      <c r="N347" s="231"/>
    </row>
    <row r="348" spans="1:14" s="232" customFormat="1" x14ac:dyDescent="0.2">
      <c r="A348" s="229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29"/>
      <c r="N348" s="231"/>
    </row>
    <row r="349" spans="1:14" s="232" customFormat="1" x14ac:dyDescent="0.2">
      <c r="A349" s="229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29"/>
      <c r="N349" s="231"/>
    </row>
    <row r="350" spans="1:14" s="232" customFormat="1" x14ac:dyDescent="0.2">
      <c r="A350" s="229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29"/>
      <c r="N350" s="231"/>
    </row>
    <row r="351" spans="1:14" s="232" customFormat="1" x14ac:dyDescent="0.2">
      <c r="A351" s="229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29"/>
      <c r="N351" s="231"/>
    </row>
    <row r="352" spans="1:14" s="232" customFormat="1" x14ac:dyDescent="0.2">
      <c r="A352" s="229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29"/>
      <c r="N352" s="231"/>
    </row>
    <row r="353" spans="1:14" s="232" customFormat="1" x14ac:dyDescent="0.2">
      <c r="A353" s="229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29"/>
      <c r="N353" s="231"/>
    </row>
    <row r="354" spans="1:14" s="232" customFormat="1" x14ac:dyDescent="0.2">
      <c r="A354" s="229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29"/>
      <c r="N354" s="231"/>
    </row>
    <row r="355" spans="1:14" s="232" customFormat="1" x14ac:dyDescent="0.2">
      <c r="A355" s="229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29"/>
      <c r="N355" s="231"/>
    </row>
    <row r="356" spans="1:14" s="232" customFormat="1" x14ac:dyDescent="0.2">
      <c r="A356" s="229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29"/>
      <c r="N356" s="231"/>
    </row>
    <row r="357" spans="1:14" s="232" customFormat="1" x14ac:dyDescent="0.2">
      <c r="A357" s="229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29"/>
      <c r="N357" s="231"/>
    </row>
    <row r="358" spans="1:14" s="232" customFormat="1" x14ac:dyDescent="0.2">
      <c r="A358" s="229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29"/>
      <c r="N358" s="231"/>
    </row>
    <row r="359" spans="1:14" s="232" customFormat="1" x14ac:dyDescent="0.2">
      <c r="A359" s="229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29"/>
      <c r="N359" s="231"/>
    </row>
    <row r="360" spans="1:14" s="232" customFormat="1" x14ac:dyDescent="0.2">
      <c r="A360" s="229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29"/>
      <c r="N360" s="231"/>
    </row>
    <row r="361" spans="1:14" s="232" customFormat="1" x14ac:dyDescent="0.2">
      <c r="A361" s="229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29"/>
      <c r="N361" s="231"/>
    </row>
    <row r="362" spans="1:14" s="232" customFormat="1" x14ac:dyDescent="0.2">
      <c r="A362" s="229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29"/>
      <c r="N362" s="231"/>
    </row>
    <row r="363" spans="1:14" s="232" customFormat="1" x14ac:dyDescent="0.2">
      <c r="A363" s="229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29"/>
      <c r="N363" s="231"/>
    </row>
    <row r="364" spans="1:14" s="232" customFormat="1" x14ac:dyDescent="0.2">
      <c r="A364" s="229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29"/>
      <c r="N364" s="231"/>
    </row>
    <row r="365" spans="1:14" s="232" customFormat="1" x14ac:dyDescent="0.2">
      <c r="A365" s="229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29"/>
      <c r="N365" s="231"/>
    </row>
    <row r="366" spans="1:14" s="232" customFormat="1" x14ac:dyDescent="0.2">
      <c r="A366" s="229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29"/>
      <c r="N366" s="231"/>
    </row>
    <row r="367" spans="1:14" s="232" customFormat="1" x14ac:dyDescent="0.2">
      <c r="A367" s="229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29"/>
      <c r="N367" s="231"/>
    </row>
    <row r="368" spans="1:14" s="232" customFormat="1" x14ac:dyDescent="0.2">
      <c r="A368" s="229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29"/>
      <c r="N368" s="231"/>
    </row>
    <row r="369" spans="1:14" s="232" customFormat="1" x14ac:dyDescent="0.2">
      <c r="A369" s="229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29"/>
      <c r="N369" s="231"/>
    </row>
    <row r="370" spans="1:14" s="232" customFormat="1" x14ac:dyDescent="0.2">
      <c r="A370" s="229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29"/>
      <c r="N370" s="231"/>
    </row>
    <row r="371" spans="1:14" s="232" customFormat="1" x14ac:dyDescent="0.2">
      <c r="A371" s="229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29"/>
      <c r="N371" s="231"/>
    </row>
    <row r="372" spans="1:14" s="232" customFormat="1" x14ac:dyDescent="0.2">
      <c r="A372" s="229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29"/>
      <c r="N372" s="231"/>
    </row>
    <row r="373" spans="1:14" s="232" customFormat="1" x14ac:dyDescent="0.2">
      <c r="A373" s="229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29"/>
      <c r="N373" s="231"/>
    </row>
    <row r="374" spans="1:14" s="232" customFormat="1" x14ac:dyDescent="0.2">
      <c r="A374" s="229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29"/>
      <c r="N374" s="231"/>
    </row>
    <row r="375" spans="1:14" s="232" customFormat="1" x14ac:dyDescent="0.2">
      <c r="A375" s="229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29"/>
      <c r="N375" s="231"/>
    </row>
    <row r="376" spans="1:14" s="232" customFormat="1" x14ac:dyDescent="0.2">
      <c r="A376" s="229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29"/>
      <c r="N376" s="231"/>
    </row>
    <row r="377" spans="1:14" s="232" customFormat="1" x14ac:dyDescent="0.2">
      <c r="A377" s="229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29"/>
      <c r="N377" s="231"/>
    </row>
    <row r="378" spans="1:14" s="232" customFormat="1" x14ac:dyDescent="0.2">
      <c r="A378" s="229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29"/>
      <c r="N378" s="231"/>
    </row>
    <row r="379" spans="1:14" s="232" customFormat="1" x14ac:dyDescent="0.2">
      <c r="A379" s="229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29"/>
      <c r="N379" s="231"/>
    </row>
    <row r="380" spans="1:14" s="232" customFormat="1" x14ac:dyDescent="0.2">
      <c r="A380" s="229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29"/>
      <c r="N380" s="231"/>
    </row>
    <row r="381" spans="1:14" s="232" customFormat="1" x14ac:dyDescent="0.2">
      <c r="A381" s="229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29"/>
      <c r="N381" s="231"/>
    </row>
    <row r="382" spans="1:14" s="232" customFormat="1" x14ac:dyDescent="0.2">
      <c r="A382" s="229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29"/>
      <c r="N382" s="231"/>
    </row>
    <row r="383" spans="1:14" s="232" customFormat="1" x14ac:dyDescent="0.2">
      <c r="A383" s="229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29"/>
      <c r="N383" s="231"/>
    </row>
    <row r="384" spans="1:14" s="232" customFormat="1" x14ac:dyDescent="0.2">
      <c r="A384" s="229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29"/>
      <c r="N384" s="231"/>
    </row>
    <row r="385" spans="1:14" s="232" customFormat="1" x14ac:dyDescent="0.2">
      <c r="A385" s="229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29"/>
      <c r="N385" s="231"/>
    </row>
    <row r="386" spans="1:14" s="232" customFormat="1" x14ac:dyDescent="0.2">
      <c r="A386" s="229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29"/>
      <c r="N386" s="231"/>
    </row>
    <row r="387" spans="1:14" s="232" customFormat="1" x14ac:dyDescent="0.2">
      <c r="A387" s="229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29"/>
      <c r="N387" s="231"/>
    </row>
    <row r="388" spans="1:14" s="232" customFormat="1" x14ac:dyDescent="0.2">
      <c r="A388" s="229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29"/>
      <c r="N388" s="231"/>
    </row>
    <row r="389" spans="1:14" s="232" customFormat="1" x14ac:dyDescent="0.2">
      <c r="A389" s="229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29"/>
      <c r="N389" s="231"/>
    </row>
    <row r="390" spans="1:14" s="232" customFormat="1" x14ac:dyDescent="0.2">
      <c r="A390" s="229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29"/>
      <c r="N390" s="231"/>
    </row>
    <row r="391" spans="1:14" s="232" customFormat="1" x14ac:dyDescent="0.2">
      <c r="A391" s="229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29"/>
      <c r="N391" s="231"/>
    </row>
    <row r="392" spans="1:14" s="232" customFormat="1" x14ac:dyDescent="0.2">
      <c r="A392" s="229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29"/>
      <c r="N392" s="231"/>
    </row>
    <row r="393" spans="1:14" s="232" customFormat="1" x14ac:dyDescent="0.2">
      <c r="A393" s="229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29"/>
      <c r="N393" s="231"/>
    </row>
    <row r="394" spans="1:14" s="232" customFormat="1" x14ac:dyDescent="0.2">
      <c r="A394" s="229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29"/>
      <c r="N394" s="231"/>
    </row>
    <row r="395" spans="1:14" s="232" customFormat="1" x14ac:dyDescent="0.2">
      <c r="A395" s="229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29"/>
      <c r="N395" s="231"/>
    </row>
  </sheetData>
  <sheetProtection algorithmName="SHA-512" hashValue="9XSuWPCnv/e4yrjrabfQ42+1JYXmu9jbDVtrHv5KyNwdzygfg8QJXjlFgdcD8gXUrD3TL3LH22kTI9Eyyfy7Zg==" saltValue="B8RdjrsVJxMzIJNZ8MKkIw==" spinCount="100000" sheet="1" selectLockedCells="1"/>
  <mergeCells count="67">
    <mergeCell ref="H205:J206"/>
    <mergeCell ref="F257:G257"/>
    <mergeCell ref="E253:E254"/>
    <mergeCell ref="D253:D254"/>
    <mergeCell ref="F253:G254"/>
    <mergeCell ref="H208:I208"/>
    <mergeCell ref="D243:F243"/>
    <mergeCell ref="D238:F238"/>
    <mergeCell ref="B80:L80"/>
    <mergeCell ref="G118:H118"/>
    <mergeCell ref="K118:L118"/>
    <mergeCell ref="C141:C142"/>
    <mergeCell ref="I141:J141"/>
    <mergeCell ref="K141:L141"/>
    <mergeCell ref="E142:F142"/>
    <mergeCell ref="G142:H142"/>
    <mergeCell ref="K142:L142"/>
    <mergeCell ref="I89:J89"/>
    <mergeCell ref="G90:H90"/>
    <mergeCell ref="I117:J117"/>
    <mergeCell ref="K117:L117"/>
    <mergeCell ref="E118:F118"/>
    <mergeCell ref="D286:K286"/>
    <mergeCell ref="D285:K285"/>
    <mergeCell ref="D241:G241"/>
    <mergeCell ref="D239:F239"/>
    <mergeCell ref="D240:F240"/>
    <mergeCell ref="F255:G255"/>
    <mergeCell ref="F258:G258"/>
    <mergeCell ref="F256:G256"/>
    <mergeCell ref="K237:L237"/>
    <mergeCell ref="D245:F245"/>
    <mergeCell ref="I237:J237"/>
    <mergeCell ref="D242:F242"/>
    <mergeCell ref="D244:F244"/>
    <mergeCell ref="D7:K7"/>
    <mergeCell ref="K35:L35"/>
    <mergeCell ref="C89:C90"/>
    <mergeCell ref="K175:L175"/>
    <mergeCell ref="K89:L89"/>
    <mergeCell ref="C174:C175"/>
    <mergeCell ref="I174:J174"/>
    <mergeCell ref="K174:L174"/>
    <mergeCell ref="E175:F175"/>
    <mergeCell ref="E90:F90"/>
    <mergeCell ref="G175:H175"/>
    <mergeCell ref="K90:L90"/>
    <mergeCell ref="H23:I23"/>
    <mergeCell ref="H22:I22"/>
    <mergeCell ref="E36:F36"/>
    <mergeCell ref="C117:C118"/>
    <mergeCell ref="H27:I27"/>
    <mergeCell ref="H28:I28"/>
    <mergeCell ref="B1:K1"/>
    <mergeCell ref="G36:H36"/>
    <mergeCell ref="K36:L36"/>
    <mergeCell ref="H25:I25"/>
    <mergeCell ref="H29:I29"/>
    <mergeCell ref="H24:I24"/>
    <mergeCell ref="C35:C36"/>
    <mergeCell ref="I35:J35"/>
    <mergeCell ref="B2:K2"/>
    <mergeCell ref="D6:K6"/>
    <mergeCell ref="E4:K4"/>
    <mergeCell ref="H19:J20"/>
    <mergeCell ref="H26:I26"/>
    <mergeCell ref="D12:L12"/>
  </mergeCells>
  <phoneticPr fontId="34" type="noConversion"/>
  <conditionalFormatting sqref="E4:K4 K220:K221 I51 I95 E24:E29 E86:E87 E167:E172 E95:E96 E51:E56 H24:I29 E41:E46 G212">
    <cfRule type="notContainsBlanks" dxfId="67" priority="88" stopIfTrue="1">
      <formula>LEN(TRIM(E4))&gt;0</formula>
    </cfRule>
  </conditionalFormatting>
  <conditionalFormatting sqref="G51:G56">
    <cfRule type="notContainsBlanks" dxfId="66" priority="81" stopIfTrue="1">
      <formula>LEN(TRIM(G51))&gt;0</formula>
    </cfRule>
  </conditionalFormatting>
  <conditionalFormatting sqref="G95:G96">
    <cfRule type="notContainsBlanks" dxfId="65" priority="80" stopIfTrue="1">
      <formula>LEN(TRIM(G95))&gt;0</formula>
    </cfRule>
  </conditionalFormatting>
  <conditionalFormatting sqref="E23">
    <cfRule type="notContainsBlanks" dxfId="64" priority="79" stopIfTrue="1">
      <formula>LEN(TRIM(E23))&gt;0</formula>
    </cfRule>
  </conditionalFormatting>
  <conditionalFormatting sqref="E22">
    <cfRule type="notContainsBlanks" dxfId="63" priority="78" stopIfTrue="1">
      <formula>LEN(TRIM(E22))&gt;0</formula>
    </cfRule>
  </conditionalFormatting>
  <conditionalFormatting sqref="H23:I23">
    <cfRule type="notContainsBlanks" dxfId="62" priority="77" stopIfTrue="1">
      <formula>LEN(TRIM(H23))&gt;0</formula>
    </cfRule>
  </conditionalFormatting>
  <conditionalFormatting sqref="H22:I22">
    <cfRule type="notContainsBlanks" dxfId="61" priority="76" stopIfTrue="1">
      <formula>LEN(TRIM(H22))&gt;0</formula>
    </cfRule>
  </conditionalFormatting>
  <conditionalFormatting sqref="E39:E40">
    <cfRule type="notContainsBlanks" dxfId="60" priority="75" stopIfTrue="1">
      <formula>LEN(TRIM(E39))&gt;0</formula>
    </cfRule>
  </conditionalFormatting>
  <conditionalFormatting sqref="I41">
    <cfRule type="notContainsBlanks" dxfId="59" priority="72" stopIfTrue="1">
      <formula>LEN(TRIM(I41))&gt;0</formula>
    </cfRule>
  </conditionalFormatting>
  <conditionalFormatting sqref="I39">
    <cfRule type="notContainsBlanks" dxfId="58" priority="74" stopIfTrue="1">
      <formula>LEN(TRIM(I39))&gt;0</formula>
    </cfRule>
  </conditionalFormatting>
  <conditionalFormatting sqref="I40">
    <cfRule type="notContainsBlanks" dxfId="57" priority="73" stopIfTrue="1">
      <formula>LEN(TRIM(I40))&gt;0</formula>
    </cfRule>
  </conditionalFormatting>
  <conditionalFormatting sqref="I49">
    <cfRule type="notContainsBlanks" dxfId="56" priority="66" stopIfTrue="1">
      <formula>LEN(TRIM(I49))&gt;0</formula>
    </cfRule>
  </conditionalFormatting>
  <conditionalFormatting sqref="E50">
    <cfRule type="notContainsBlanks" dxfId="55" priority="71" stopIfTrue="1">
      <formula>LEN(TRIM(E50))&gt;0</formula>
    </cfRule>
  </conditionalFormatting>
  <conditionalFormatting sqref="E49">
    <cfRule type="notContainsBlanks" dxfId="54" priority="70" stopIfTrue="1">
      <formula>LEN(TRIM(E49))&gt;0</formula>
    </cfRule>
  </conditionalFormatting>
  <conditionalFormatting sqref="G50">
    <cfRule type="notContainsBlanks" dxfId="53" priority="69" stopIfTrue="1">
      <formula>LEN(TRIM(G50))&gt;0</formula>
    </cfRule>
  </conditionalFormatting>
  <conditionalFormatting sqref="G49">
    <cfRule type="notContainsBlanks" dxfId="52" priority="68" stopIfTrue="1">
      <formula>LEN(TRIM(G49))&gt;0</formula>
    </cfRule>
  </conditionalFormatting>
  <conditionalFormatting sqref="I50">
    <cfRule type="notContainsBlanks" dxfId="51" priority="67" stopIfTrue="1">
      <formula>LEN(TRIM(I50))&gt;0</formula>
    </cfRule>
  </conditionalFormatting>
  <conditionalFormatting sqref="E84">
    <cfRule type="notContainsBlanks" dxfId="50" priority="64" stopIfTrue="1">
      <formula>LEN(TRIM(E84))&gt;0</formula>
    </cfRule>
  </conditionalFormatting>
  <conditionalFormatting sqref="E85">
    <cfRule type="notContainsBlanks" dxfId="49" priority="65" stopIfTrue="1">
      <formula>LEN(TRIM(E85))&gt;0</formula>
    </cfRule>
  </conditionalFormatting>
  <conditionalFormatting sqref="I93">
    <cfRule type="notContainsBlanks" dxfId="48" priority="58" stopIfTrue="1">
      <formula>LEN(TRIM(I93))&gt;0</formula>
    </cfRule>
  </conditionalFormatting>
  <conditionalFormatting sqref="E94">
    <cfRule type="notContainsBlanks" dxfId="47" priority="63" stopIfTrue="1">
      <formula>LEN(TRIM(E94))&gt;0</formula>
    </cfRule>
  </conditionalFormatting>
  <conditionalFormatting sqref="E93">
    <cfRule type="notContainsBlanks" dxfId="46" priority="62" stopIfTrue="1">
      <formula>LEN(TRIM(E93))&gt;0</formula>
    </cfRule>
  </conditionalFormatting>
  <conditionalFormatting sqref="G94">
    <cfRule type="notContainsBlanks" dxfId="45" priority="61" stopIfTrue="1">
      <formula>LEN(TRIM(G94))&gt;0</formula>
    </cfRule>
  </conditionalFormatting>
  <conditionalFormatting sqref="G93">
    <cfRule type="notContainsBlanks" dxfId="44" priority="60" stopIfTrue="1">
      <formula>LEN(TRIM(G93))&gt;0</formula>
    </cfRule>
  </conditionalFormatting>
  <conditionalFormatting sqref="I94">
    <cfRule type="notContainsBlanks" dxfId="43" priority="59" stopIfTrue="1">
      <formula>LEN(TRIM(I94))&gt;0</formula>
    </cfRule>
  </conditionalFormatting>
  <conditionalFormatting sqref="E165">
    <cfRule type="notContainsBlanks" dxfId="42" priority="56" stopIfTrue="1">
      <formula>LEN(TRIM(E165))&gt;0</formula>
    </cfRule>
  </conditionalFormatting>
  <conditionalFormatting sqref="E166">
    <cfRule type="notContainsBlanks" dxfId="41" priority="57" stopIfTrue="1">
      <formula>LEN(TRIM(E166))&gt;0</formula>
    </cfRule>
  </conditionalFormatting>
  <conditionalFormatting sqref="I42:I46">
    <cfRule type="notContainsBlanks" dxfId="40" priority="55" stopIfTrue="1">
      <formula>LEN(TRIM(I42))&gt;0</formula>
    </cfRule>
  </conditionalFormatting>
  <conditionalFormatting sqref="K41">
    <cfRule type="notContainsBlanks" dxfId="39" priority="52" stopIfTrue="1">
      <formula>LEN(TRIM(K41))&gt;0</formula>
    </cfRule>
  </conditionalFormatting>
  <conditionalFormatting sqref="K39">
    <cfRule type="notContainsBlanks" dxfId="38" priority="54" stopIfTrue="1">
      <formula>LEN(TRIM(K39))&gt;0</formula>
    </cfRule>
  </conditionalFormatting>
  <conditionalFormatting sqref="K40">
    <cfRule type="notContainsBlanks" dxfId="37" priority="53" stopIfTrue="1">
      <formula>LEN(TRIM(K40))&gt;0</formula>
    </cfRule>
  </conditionalFormatting>
  <conditionalFormatting sqref="K42:K46">
    <cfRule type="notContainsBlanks" dxfId="36" priority="51" stopIfTrue="1">
      <formula>LEN(TRIM(K42))&gt;0</formula>
    </cfRule>
  </conditionalFormatting>
  <conditionalFormatting sqref="I52:I56">
    <cfRule type="notContainsBlanks" dxfId="35" priority="50" stopIfTrue="1">
      <formula>LEN(TRIM(I52))&gt;0</formula>
    </cfRule>
  </conditionalFormatting>
  <conditionalFormatting sqref="K51">
    <cfRule type="notContainsBlanks" dxfId="34" priority="47" stopIfTrue="1">
      <formula>LEN(TRIM(K51))&gt;0</formula>
    </cfRule>
  </conditionalFormatting>
  <conditionalFormatting sqref="K49">
    <cfRule type="notContainsBlanks" dxfId="33" priority="49" stopIfTrue="1">
      <formula>LEN(TRIM(K49))&gt;0</formula>
    </cfRule>
  </conditionalFormatting>
  <conditionalFormatting sqref="K50">
    <cfRule type="notContainsBlanks" dxfId="32" priority="48" stopIfTrue="1">
      <formula>LEN(TRIM(K50))&gt;0</formula>
    </cfRule>
  </conditionalFormatting>
  <conditionalFormatting sqref="K52:K56">
    <cfRule type="notContainsBlanks" dxfId="31" priority="46" stopIfTrue="1">
      <formula>LEN(TRIM(K52))&gt;0</formula>
    </cfRule>
  </conditionalFormatting>
  <conditionalFormatting sqref="I96">
    <cfRule type="notContainsBlanks" dxfId="30" priority="45" stopIfTrue="1">
      <formula>LEN(TRIM(I96))&gt;0</formula>
    </cfRule>
  </conditionalFormatting>
  <conditionalFormatting sqref="G121">
    <cfRule type="notContainsBlanks" dxfId="29" priority="36" stopIfTrue="1">
      <formula>LEN(TRIM(G121))&gt;0</formula>
    </cfRule>
  </conditionalFormatting>
  <conditionalFormatting sqref="I121">
    <cfRule type="notContainsBlanks" dxfId="28" priority="34" stopIfTrue="1">
      <formula>LEN(TRIM(I121))&gt;0</formula>
    </cfRule>
  </conditionalFormatting>
  <conditionalFormatting sqref="I146">
    <cfRule type="notContainsBlanks" dxfId="27" priority="25" stopIfTrue="1">
      <formula>LEN(TRIM(I146))&gt;0</formula>
    </cfRule>
  </conditionalFormatting>
  <conditionalFormatting sqref="E114">
    <cfRule type="notContainsBlanks" dxfId="26" priority="40" stopIfTrue="1">
      <formula>LEN(TRIM(E114))&gt;0</formula>
    </cfRule>
  </conditionalFormatting>
  <conditionalFormatting sqref="E115">
    <cfRule type="notContainsBlanks" dxfId="25" priority="41" stopIfTrue="1">
      <formula>LEN(TRIM(E115))&gt;0</formula>
    </cfRule>
  </conditionalFormatting>
  <conditionalFormatting sqref="G145">
    <cfRule type="notContainsBlanks" dxfId="24" priority="26" stopIfTrue="1">
      <formula>LEN(TRIM(G145))&gt;0</formula>
    </cfRule>
  </conditionalFormatting>
  <conditionalFormatting sqref="E122">
    <cfRule type="notContainsBlanks" dxfId="23" priority="39" stopIfTrue="1">
      <formula>LEN(TRIM(E122))&gt;0</formula>
    </cfRule>
  </conditionalFormatting>
  <conditionalFormatting sqref="E121">
    <cfRule type="notContainsBlanks" dxfId="22" priority="38" stopIfTrue="1">
      <formula>LEN(TRIM(E121))&gt;0</formula>
    </cfRule>
  </conditionalFormatting>
  <conditionalFormatting sqref="G122">
    <cfRule type="notContainsBlanks" dxfId="21" priority="37" stopIfTrue="1">
      <formula>LEN(TRIM(G122))&gt;0</formula>
    </cfRule>
  </conditionalFormatting>
  <conditionalFormatting sqref="I122">
    <cfRule type="notContainsBlanks" dxfId="20" priority="35" stopIfTrue="1">
      <formula>LEN(TRIM(I122))&gt;0</formula>
    </cfRule>
  </conditionalFormatting>
  <conditionalFormatting sqref="I145">
    <cfRule type="notContainsBlanks" dxfId="19" priority="24" stopIfTrue="1">
      <formula>LEN(TRIM(I145))&gt;0</formula>
    </cfRule>
  </conditionalFormatting>
  <conditionalFormatting sqref="E145">
    <cfRule type="notContainsBlanks" dxfId="18" priority="28" stopIfTrue="1">
      <formula>LEN(TRIM(E145))&gt;0</formula>
    </cfRule>
  </conditionalFormatting>
  <conditionalFormatting sqref="K146">
    <cfRule type="notContainsBlanks" dxfId="17" priority="16" stopIfTrue="1">
      <formula>LEN(TRIM(K146))&gt;0</formula>
    </cfRule>
  </conditionalFormatting>
  <conditionalFormatting sqref="E146">
    <cfRule type="notContainsBlanks" dxfId="16" priority="29" stopIfTrue="1">
      <formula>LEN(TRIM(E146))&gt;0</formula>
    </cfRule>
  </conditionalFormatting>
  <conditionalFormatting sqref="G146">
    <cfRule type="notContainsBlanks" dxfId="15" priority="27" stopIfTrue="1">
      <formula>LEN(TRIM(G146))&gt;0</formula>
    </cfRule>
  </conditionalFormatting>
  <conditionalFormatting sqref="K94">
    <cfRule type="notContainsBlanks" dxfId="14" priority="21" stopIfTrue="1">
      <formula>LEN(TRIM(K94))&gt;0</formula>
    </cfRule>
  </conditionalFormatting>
  <conditionalFormatting sqref="K95">
    <cfRule type="notContainsBlanks" dxfId="13" priority="22" stopIfTrue="1">
      <formula>LEN(TRIM(K95))&gt;0</formula>
    </cfRule>
  </conditionalFormatting>
  <conditionalFormatting sqref="K93">
    <cfRule type="notContainsBlanks" dxfId="12" priority="20" stopIfTrue="1">
      <formula>LEN(TRIM(K93))&gt;0</formula>
    </cfRule>
  </conditionalFormatting>
  <conditionalFormatting sqref="K96">
    <cfRule type="notContainsBlanks" dxfId="11" priority="19" stopIfTrue="1">
      <formula>LEN(TRIM(K96))&gt;0</formula>
    </cfRule>
  </conditionalFormatting>
  <conditionalFormatting sqref="K121">
    <cfRule type="notContainsBlanks" dxfId="10" priority="17" stopIfTrue="1">
      <formula>LEN(TRIM(K121))&gt;0</formula>
    </cfRule>
  </conditionalFormatting>
  <conditionalFormatting sqref="K122">
    <cfRule type="notContainsBlanks" dxfId="9" priority="18" stopIfTrue="1">
      <formula>LEN(TRIM(K122))&gt;0</formula>
    </cfRule>
  </conditionalFormatting>
  <conditionalFormatting sqref="K145">
    <cfRule type="notContainsBlanks" dxfId="8" priority="15" stopIfTrue="1">
      <formula>LEN(TRIM(K145))&gt;0</formula>
    </cfRule>
  </conditionalFormatting>
  <conditionalFormatting sqref="E257">
    <cfRule type="cellIs" dxfId="7" priority="11" operator="lessThan">
      <formula>0.45</formula>
    </cfRule>
    <cfRule type="cellIs" dxfId="6" priority="13" operator="greaterThan">
      <formula>0.4499</formula>
    </cfRule>
  </conditionalFormatting>
  <conditionalFormatting sqref="F257">
    <cfRule type="cellIs" dxfId="5" priority="9" operator="lessThan">
      <formula>0.5</formula>
    </cfRule>
    <cfRule type="cellIs" dxfId="4" priority="10" operator="greaterThan">
      <formula>0.4999</formula>
    </cfRule>
  </conditionalFormatting>
  <conditionalFormatting sqref="E208">
    <cfRule type="notContainsBlanks" dxfId="3" priority="8" stopIfTrue="1">
      <formula>LEN(TRIM(E208))&gt;0</formula>
    </cfRule>
  </conditionalFormatting>
  <conditionalFormatting sqref="H208">
    <cfRule type="notContainsBlanks" dxfId="2" priority="7" stopIfTrue="1">
      <formula>LEN(TRIM(H208))&gt;0</formula>
    </cfRule>
  </conditionalFormatting>
  <conditionalFormatting sqref="E138">
    <cfRule type="notContainsBlanks" dxfId="1" priority="1" stopIfTrue="1">
      <formula>LEN(TRIM(E138))&gt;0</formula>
    </cfRule>
  </conditionalFormatting>
  <conditionalFormatting sqref="E139">
    <cfRule type="notContainsBlanks" dxfId="0" priority="2" stopIfTrue="1">
      <formula>LEN(TRIM(E139))&gt;0</formula>
    </cfRule>
  </conditionalFormatting>
  <pageMargins left="0.43307086614173229" right="0.27559055118110237" top="0.6692913385826772" bottom="0.35433070866141736" header="0.39370078740157483" footer="0.51181102362204722"/>
  <pageSetup paperSize="9" scale="56" orientation="portrait" useFirstPageNumber="1" horizontalDpi="300" verticalDpi="300" r:id="rId1"/>
  <headerFooter alignWithMargins="0">
    <oddHeader>&amp;L&amp;"Arial,Fett"&amp;P/&amp;N</oddHeader>
    <firstHeader>&amp;L&amp;P</firstHeader>
  </headerFooter>
  <rowBreaks count="3" manualBreakCount="3">
    <brk id="76" max="16383" man="1"/>
    <brk id="147" max="12" man="1"/>
    <brk id="23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5"/>
  <sheetViews>
    <sheetView zoomScale="180" zoomScaleNormal="180" workbookViewId="0">
      <selection activeCell="J12" sqref="J12"/>
    </sheetView>
  </sheetViews>
  <sheetFormatPr baseColWidth="10" defaultRowHeight="12.75" x14ac:dyDescent="0.2"/>
  <cols>
    <col min="1" max="1" width="13.5703125" customWidth="1"/>
    <col min="2" max="2" width="28.85546875" customWidth="1"/>
    <col min="3" max="3" width="11" bestFit="1" customWidth="1"/>
    <col min="4" max="10" width="11.85546875" bestFit="1" customWidth="1"/>
    <col min="11" max="11" width="12.85546875" bestFit="1" customWidth="1"/>
    <col min="12" max="12" width="11.85546875" bestFit="1" customWidth="1"/>
    <col min="13" max="13" width="12.28515625" customWidth="1"/>
    <col min="14" max="14" width="12.85546875" customWidth="1"/>
  </cols>
  <sheetData>
    <row r="3" spans="1:15" ht="39" thickBot="1" x14ac:dyDescent="0.25">
      <c r="A3" s="290" t="s">
        <v>145</v>
      </c>
      <c r="C3" s="291"/>
      <c r="D3" s="292" t="s">
        <v>73</v>
      </c>
      <c r="E3" s="386" t="s">
        <v>143</v>
      </c>
      <c r="F3" s="387" t="s">
        <v>102</v>
      </c>
      <c r="J3" s="388" t="s">
        <v>99</v>
      </c>
      <c r="K3" s="293"/>
      <c r="L3" s="293"/>
      <c r="M3" s="293"/>
      <c r="N3" s="293"/>
    </row>
    <row r="4" spans="1:15" x14ac:dyDescent="0.2">
      <c r="A4" s="294" t="s">
        <v>74</v>
      </c>
      <c r="B4" s="295" t="s">
        <v>75</v>
      </c>
      <c r="C4" s="389" t="s">
        <v>76</v>
      </c>
      <c r="D4" s="384">
        <v>2021</v>
      </c>
      <c r="E4" s="385">
        <v>2023</v>
      </c>
      <c r="F4" s="385">
        <f t="shared" ref="F4" si="0">E4+1</f>
        <v>2024</v>
      </c>
      <c r="G4" s="385">
        <f t="shared" ref="G4" si="1">F4+1</f>
        <v>2025</v>
      </c>
      <c r="H4" s="385">
        <f t="shared" ref="H4" si="2">G4+1</f>
        <v>2026</v>
      </c>
      <c r="I4" s="385">
        <f t="shared" ref="I4" si="3">H4+1</f>
        <v>2027</v>
      </c>
      <c r="J4" s="385">
        <f t="shared" ref="J4" si="4">I4+1</f>
        <v>2028</v>
      </c>
      <c r="K4" s="296" t="s">
        <v>77</v>
      </c>
      <c r="L4" s="296" t="s">
        <v>101</v>
      </c>
    </row>
    <row r="5" spans="1:15" x14ac:dyDescent="0.2">
      <c r="A5" s="297" t="s">
        <v>5</v>
      </c>
      <c r="B5" s="298" t="s">
        <v>82</v>
      </c>
      <c r="C5" s="299">
        <v>0</v>
      </c>
      <c r="D5" s="375">
        <f>'Anlage 7'!K$30</f>
        <v>0</v>
      </c>
      <c r="E5" s="301">
        <f>D5*(1+$C5)^2/12*6</f>
        <v>0</v>
      </c>
      <c r="F5" s="301">
        <f t="shared" ref="F5:F12" si="5">E5/6*12*(1+$C5)</f>
        <v>0</v>
      </c>
      <c r="G5" s="301">
        <f>F5*(1+$C5)</f>
        <v>0</v>
      </c>
      <c r="H5" s="301">
        <f t="shared" ref="H5:I12" si="6">G5*(1+$C5)</f>
        <v>0</v>
      </c>
      <c r="I5" s="301">
        <f t="shared" si="6"/>
        <v>0</v>
      </c>
      <c r="J5" s="301">
        <f t="shared" ref="J5:J12" si="7">(I5*(1+$C5))/12*7</f>
        <v>0</v>
      </c>
      <c r="K5" s="300">
        <f>SUM(E5:J5)</f>
        <v>0</v>
      </c>
      <c r="L5" s="396">
        <f t="shared" ref="L5:L12" si="8">K5/5</f>
        <v>0</v>
      </c>
    </row>
    <row r="6" spans="1:15" x14ac:dyDescent="0.2">
      <c r="A6" s="321" t="s">
        <v>16</v>
      </c>
      <c r="B6" s="322" t="s">
        <v>78</v>
      </c>
      <c r="C6" s="323">
        <v>0.03</v>
      </c>
      <c r="D6" s="376">
        <f>'Anlage 7'!K$74</f>
        <v>0</v>
      </c>
      <c r="E6" s="324">
        <f t="shared" ref="E6:E12" si="9">D6*(1+$C6)^2/12*6</f>
        <v>0</v>
      </c>
      <c r="F6" s="324">
        <f t="shared" si="5"/>
        <v>0</v>
      </c>
      <c r="G6" s="324">
        <f>F6*(1+$C6)</f>
        <v>0</v>
      </c>
      <c r="H6" s="324">
        <f t="shared" si="6"/>
        <v>0</v>
      </c>
      <c r="I6" s="324">
        <f t="shared" si="6"/>
        <v>0</v>
      </c>
      <c r="J6" s="325">
        <f t="shared" si="7"/>
        <v>0</v>
      </c>
      <c r="K6" s="300">
        <f>SUM(E6:J6)</f>
        <v>0</v>
      </c>
      <c r="L6" s="396">
        <f t="shared" si="8"/>
        <v>0</v>
      </c>
    </row>
    <row r="7" spans="1:15" x14ac:dyDescent="0.2">
      <c r="A7" s="302" t="s">
        <v>80</v>
      </c>
      <c r="B7" s="303" t="s">
        <v>142</v>
      </c>
      <c r="C7" s="304">
        <v>0.05</v>
      </c>
      <c r="D7" s="377">
        <f>'Anlage 7'!K$159</f>
        <v>0</v>
      </c>
      <c r="E7" s="324">
        <f t="shared" si="9"/>
        <v>0</v>
      </c>
      <c r="F7" s="305">
        <f t="shared" si="5"/>
        <v>0</v>
      </c>
      <c r="G7" s="305">
        <f t="shared" ref="G7:G12" si="10">F7*(1+$C7)</f>
        <v>0</v>
      </c>
      <c r="H7" s="305">
        <f t="shared" si="6"/>
        <v>0</v>
      </c>
      <c r="I7" s="305">
        <f t="shared" si="6"/>
        <v>0</v>
      </c>
      <c r="J7" s="305">
        <f t="shared" si="7"/>
        <v>0</v>
      </c>
      <c r="K7" s="300">
        <f>SUM(E7:J7)</f>
        <v>0</v>
      </c>
      <c r="L7" s="396">
        <f t="shared" si="8"/>
        <v>0</v>
      </c>
    </row>
    <row r="8" spans="1:15" x14ac:dyDescent="0.2">
      <c r="A8" s="302" t="s">
        <v>79</v>
      </c>
      <c r="B8" s="303" t="s">
        <v>81</v>
      </c>
      <c r="C8" s="304">
        <v>0.03</v>
      </c>
      <c r="D8" s="377">
        <f>'Anlage 7'!K$195</f>
        <v>0</v>
      </c>
      <c r="E8" s="324">
        <f t="shared" si="9"/>
        <v>0</v>
      </c>
      <c r="F8" s="305">
        <f t="shared" si="5"/>
        <v>0</v>
      </c>
      <c r="G8" s="305">
        <f t="shared" si="10"/>
        <v>0</v>
      </c>
      <c r="H8" s="305">
        <f t="shared" si="6"/>
        <v>0</v>
      </c>
      <c r="I8" s="305">
        <f t="shared" si="6"/>
        <v>0</v>
      </c>
      <c r="J8" s="306">
        <f t="shared" si="7"/>
        <v>0</v>
      </c>
      <c r="K8" s="300">
        <f t="shared" ref="K8:K12" si="11">SUM(E8:J8)</f>
        <v>0</v>
      </c>
      <c r="L8" s="396">
        <f t="shared" si="8"/>
        <v>0</v>
      </c>
    </row>
    <row r="9" spans="1:15" x14ac:dyDescent="0.2">
      <c r="A9" s="316" t="s">
        <v>162</v>
      </c>
      <c r="B9" s="317" t="s">
        <v>173</v>
      </c>
      <c r="C9" s="318">
        <v>0</v>
      </c>
      <c r="D9" s="377">
        <f>'Anlage 7'!K209</f>
        <v>0</v>
      </c>
      <c r="E9" s="324">
        <f t="shared" si="9"/>
        <v>0</v>
      </c>
      <c r="F9" s="305">
        <f t="shared" si="5"/>
        <v>0</v>
      </c>
      <c r="G9" s="305">
        <f t="shared" si="10"/>
        <v>0</v>
      </c>
      <c r="H9" s="305">
        <f t="shared" si="6"/>
        <v>0</v>
      </c>
      <c r="I9" s="305">
        <f t="shared" si="6"/>
        <v>0</v>
      </c>
      <c r="J9" s="306">
        <f t="shared" si="7"/>
        <v>0</v>
      </c>
      <c r="K9" s="300">
        <f t="shared" si="11"/>
        <v>0</v>
      </c>
      <c r="L9" s="396">
        <f t="shared" si="8"/>
        <v>0</v>
      </c>
    </row>
    <row r="10" spans="1:15" x14ac:dyDescent="0.2">
      <c r="A10" s="316" t="s">
        <v>172</v>
      </c>
      <c r="B10" s="317" t="s">
        <v>174</v>
      </c>
      <c r="C10" s="318">
        <v>0.04</v>
      </c>
      <c r="D10" s="377">
        <f>'Anlage 7'!K212</f>
        <v>0</v>
      </c>
      <c r="E10" s="324">
        <f t="shared" si="9"/>
        <v>0</v>
      </c>
      <c r="F10" s="305">
        <f t="shared" si="5"/>
        <v>0</v>
      </c>
      <c r="G10" s="305">
        <f t="shared" si="10"/>
        <v>0</v>
      </c>
      <c r="H10" s="305">
        <f t="shared" si="6"/>
        <v>0</v>
      </c>
      <c r="I10" s="305">
        <f t="shared" si="6"/>
        <v>0</v>
      </c>
      <c r="J10" s="306">
        <f t="shared" si="7"/>
        <v>0</v>
      </c>
      <c r="K10" s="300">
        <f t="shared" si="11"/>
        <v>0</v>
      </c>
      <c r="L10" s="396">
        <f t="shared" si="8"/>
        <v>0</v>
      </c>
    </row>
    <row r="11" spans="1:15" x14ac:dyDescent="0.2">
      <c r="A11" s="316" t="s">
        <v>50</v>
      </c>
      <c r="B11" s="317" t="s">
        <v>51</v>
      </c>
      <c r="C11" s="318">
        <v>0</v>
      </c>
      <c r="D11" s="377">
        <f>'Anlage 7'!K$221</f>
        <v>0</v>
      </c>
      <c r="E11" s="324">
        <f t="shared" si="9"/>
        <v>0</v>
      </c>
      <c r="F11" s="319">
        <f t="shared" si="5"/>
        <v>0</v>
      </c>
      <c r="G11" s="319">
        <f t="shared" si="10"/>
        <v>0</v>
      </c>
      <c r="H11" s="319">
        <f t="shared" si="6"/>
        <v>0</v>
      </c>
      <c r="I11" s="319">
        <f t="shared" si="6"/>
        <v>0</v>
      </c>
      <c r="J11" s="320">
        <f t="shared" si="7"/>
        <v>0</v>
      </c>
      <c r="K11" s="300">
        <f t="shared" si="11"/>
        <v>0</v>
      </c>
      <c r="L11" s="396">
        <f t="shared" si="8"/>
        <v>0</v>
      </c>
    </row>
    <row r="12" spans="1:15" ht="13.5" thickBot="1" x14ac:dyDescent="0.25">
      <c r="A12" s="307" t="s">
        <v>54</v>
      </c>
      <c r="B12" s="308" t="s">
        <v>55</v>
      </c>
      <c r="C12" s="309">
        <v>0</v>
      </c>
      <c r="D12" s="378">
        <f>'Anlage 7'!K$226</f>
        <v>0</v>
      </c>
      <c r="E12" s="310">
        <f t="shared" si="9"/>
        <v>0</v>
      </c>
      <c r="F12" s="310">
        <f t="shared" si="5"/>
        <v>0</v>
      </c>
      <c r="G12" s="310">
        <f t="shared" si="10"/>
        <v>0</v>
      </c>
      <c r="H12" s="310">
        <f t="shared" si="6"/>
        <v>0</v>
      </c>
      <c r="I12" s="310">
        <f t="shared" si="6"/>
        <v>0</v>
      </c>
      <c r="J12" s="310">
        <f t="shared" si="7"/>
        <v>0</v>
      </c>
      <c r="K12" s="300">
        <f t="shared" si="11"/>
        <v>0</v>
      </c>
      <c r="L12" s="396">
        <f t="shared" si="8"/>
        <v>0</v>
      </c>
    </row>
    <row r="13" spans="1:15" ht="13.5" thickBot="1" x14ac:dyDescent="0.25">
      <c r="A13" s="311"/>
      <c r="B13" s="312"/>
      <c r="C13" s="313"/>
      <c r="D13" s="314"/>
      <c r="E13" s="314"/>
      <c r="F13" s="314"/>
      <c r="G13" s="314"/>
      <c r="H13" s="315"/>
      <c r="I13" s="315"/>
      <c r="J13" s="315"/>
      <c r="K13" s="368">
        <f>SUM(K5:K12)</f>
        <v>0</v>
      </c>
      <c r="L13" s="373">
        <f>SUM(L5:L12)</f>
        <v>0</v>
      </c>
      <c r="O13" s="372"/>
    </row>
    <row r="15" spans="1:15" x14ac:dyDescent="0.2">
      <c r="A15" s="326"/>
      <c r="K15" s="367" t="s">
        <v>100</v>
      </c>
    </row>
  </sheetData>
  <sheetProtection algorithmName="SHA-512" hashValue="DLD0UHtKCZhXssv1rhj8Z8nqu/xoYlWgXXk4s2a7eG8+3U7jaOVw6Vp75RtONpnIHH8/a7F0h9MFtl/A5zCXyg==" saltValue="CEdCR0DCTTqjoVM6i/v29Q==" spinCount="100000" sheet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Anlage 7</vt:lpstr>
      <vt:lpstr>Hochrechnung</vt:lpstr>
      <vt:lpstr>'Anlage 7'!Druckbereich</vt:lpstr>
      <vt:lpstr>'Anlage 7'!Drucktitel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Proff, Birgit,  Nahverkehrsverbund Paderborn/Höxter</dc:creator>
  <cp:lastModifiedBy>Christoph Pyttel</cp:lastModifiedBy>
  <cp:lastPrinted>2022-07-18T09:01:27Z</cp:lastPrinted>
  <dcterms:created xsi:type="dcterms:W3CDTF">2010-11-02T13:30:26Z</dcterms:created>
  <dcterms:modified xsi:type="dcterms:W3CDTF">2022-07-18T11:40:15Z</dcterms:modified>
</cp:coreProperties>
</file>